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7530" windowHeight="6450" tabRatio="921" activeTab="8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+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</externalReferences>
  <definedNames>
    <definedName name="TABLE" localSheetId="8">'Агзу'!$A$10:$F$46</definedName>
    <definedName name="TABLE" localSheetId="2">'Амгу'!$A$10:$F$46</definedName>
    <definedName name="TABLE" localSheetId="1">'М.Кема'!$A$10:$F$46</definedName>
    <definedName name="TABLE" localSheetId="3">'Максимовка'!$A$10:$F$46</definedName>
    <definedName name="TABLE" localSheetId="6">'Перетычиха+Единка'!$A$10:$F$46</definedName>
    <definedName name="TABLE" localSheetId="7">'Самарга'!$A$10:$F$46</definedName>
    <definedName name="TABLE" localSheetId="5">'Светлая'!$A$10:$F$46</definedName>
    <definedName name="TABLE" localSheetId="0">'Терней'!$A$10:$F$46</definedName>
    <definedName name="TABLE" localSheetId="4">'Усть-Соболевка'!$A$10:$F$46</definedName>
    <definedName name="_xlnm.Print_Titles" localSheetId="8">'Агзу'!$10:$10</definedName>
    <definedName name="_xlnm.Print_Titles" localSheetId="2">'Амгу'!$10:$10</definedName>
    <definedName name="_xlnm.Print_Titles" localSheetId="1">'М.Кема'!$10:$10</definedName>
    <definedName name="_xlnm.Print_Titles" localSheetId="3">'Максимовка'!$10:$10</definedName>
    <definedName name="_xlnm.Print_Titles" localSheetId="6">'Перетычиха+Единка'!$10:$10</definedName>
    <definedName name="_xlnm.Print_Titles" localSheetId="7">'Самарга'!$10:$10</definedName>
    <definedName name="_xlnm.Print_Titles" localSheetId="5">'Светлая'!$10:$10</definedName>
    <definedName name="_xlnm.Print_Titles" localSheetId="0">'Терней'!$10:$10</definedName>
    <definedName name="_xlnm.Print_Titles" localSheetId="4">'Усть-Соболевка'!$10:$10</definedName>
    <definedName name="_xlnm.Print_Area" localSheetId="8">'Агзу'!$A$1:$G$109</definedName>
    <definedName name="_xlnm.Print_Area" localSheetId="2">'Амгу'!$A$1:$F$109</definedName>
    <definedName name="_xlnm.Print_Area" localSheetId="1">'М.Кема'!$A$1:$F$109</definedName>
    <definedName name="_xlnm.Print_Area" localSheetId="3">'Максимовка'!$A$1:$F$109</definedName>
    <definedName name="_xlnm.Print_Area" localSheetId="6">'Перетычиха+Единка'!$A$1:$F$109</definedName>
    <definedName name="_xlnm.Print_Area" localSheetId="7">'Самарга'!$A$1:$F$109</definedName>
    <definedName name="_xlnm.Print_Area" localSheetId="5">'Светлая'!$A$1:$F$109</definedName>
    <definedName name="_xlnm.Print_Area" localSheetId="0">'Терней'!$A$1:$F$109</definedName>
    <definedName name="_xlnm.Print_Area" localSheetId="4">'Усть-Соболевка'!$A$1:$F$109</definedName>
  </definedNames>
  <calcPr fullCalcOnLoad="1"/>
</workbook>
</file>

<file path=xl/sharedStrings.xml><?xml version="1.0" encoding="utf-8"?>
<sst xmlns="http://schemas.openxmlformats.org/spreadsheetml/2006/main" count="2135" uniqueCount="100">
  <si>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</si>
  <si>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</si>
  <si>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</si>
  <si>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</si>
  <si>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</si>
  <si>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</si>
  <si>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</si>
  <si>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</si>
  <si>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</si>
  <si>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</si>
  <si>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</si>
  <si>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</si>
  <si>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</si>
  <si>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</si>
  <si>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</si>
  <si>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</si>
  <si>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</si>
  <si>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</si>
  <si>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</si>
  <si>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</si>
  <si>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</si>
  <si>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</si>
  <si>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</si>
  <si>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</si>
  <si>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</si>
  <si>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</si>
  <si>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</si>
  <si>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</si>
  <si>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</si>
  <si>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</si>
  <si>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</si>
  <si>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</si>
  <si>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</si>
  <si>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</si>
  <si>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</si>
  <si>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</si>
  <si>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</si>
  <si>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</si>
  <si>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</si>
  <si>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</si>
  <si>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</si>
  <si>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</si>
  <si>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</si>
  <si>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</si>
  <si>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</si>
  <si>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</si>
  <si>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</si>
  <si>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</si>
  <si>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</si>
  <si>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</si>
  <si>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</si>
  <si>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</si>
  <si>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</si>
  <si>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</si>
  <si>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</si>
  <si>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</si>
  <si>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</si>
  <si>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</si>
  <si>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</si>
  <si>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</si>
  <si>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</si>
  <si>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</si>
  <si>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</si>
  <si>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</si>
  <si>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</si>
  <si>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</si>
  <si>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</si>
  <si>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</si>
  <si>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</si>
  <si>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</si>
  <si>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</si>
  <si>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</si>
  <si>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</si>
  <si>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</si>
  <si>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</si>
  <si>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</si>
  <si>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</si>
  <si>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</si>
  <si>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</si>
  <si>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</si>
  <si>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</si>
  <si>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</si>
  <si>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</si>
  <si>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</si>
  <si>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</si>
  <si>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</si>
  <si>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</si>
  <si>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</si>
  <si>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</si>
  <si>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</si>
  <si>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</si>
  <si>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</si>
  <si>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</si>
  <si>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</si>
  <si>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</si>
  <si>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№12.3 к Регламенту</t>
  </si>
  <si>
    <t>Прибыль (убыток) до налогооблажения</t>
  </si>
  <si>
    <t>Фактические показатели 
за 2015 год</t>
  </si>
  <si>
    <t xml:space="preserve">План на 2017 год </t>
  </si>
  <si>
    <t>Утверждено департаментом на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</si>
</sst>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4" fontId="1" fillId="0" borderId="0" xfId="0" applyNumberFormat="1" applyFont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2" fontId="3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1" fontId="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/>
    </xf>
    <xf numFmtId="43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43" fontId="1" fillId="0" borderId="11" xfId="0" applyNumberFormat="1" applyFont="1" applyFill="1" applyBorder="1" applyAlignment="1">
      <alignment horizontal="center" vertical="center"/>
    </xf>
    <xf numFmtId="43" fontId="1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tep.local\dfs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tep.local\dfs\&#1054;&#1090;&#1076;&#1077;&#1083;%20&#1090;&#1072;&#1088;&#1080;&#1092;&#1085;&#1086;&#1075;&#1086;%20&#1088;&#1077;&#1075;&#1091;&#1083;&#1080;&#1088;&#1086;&#1074;&#1072;&#1085;&#1080;&#1103;\&#1069;&#1083;&#1069;&#1085;%202017\&#1044;&#1072;&#1083;&#1100;&#1085;&#1077;&#1075;&#1086;&#1088;&#1089;&#1082;&#1080;&#1081;%20&#1092;\&#1050;&#1072;&#1083;&#1100;&#1082;&#1091;&#1083;&#1103;&#1094;&#1080;&#1103;%20&#1069;&#1069;%202017%20(1%20&#1080;&#1085;&#1076;&#1077;&#1082;&#1089;)%20-%20&#1087;&#1086;&#1089;&#1083;&#1077;&#1076;&#1085;&#1103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44;&#1072;&#1083;&#1100;&#1085;&#1077;&#1075;&#1086;&#1088;&#1089;&#1082;&#1080;&#1081;%20&#1092;\&#1050;&#1072;&#1083;&#1100;&#1082;&#1091;&#1083;&#1103;&#1094;&#1080;&#1103;%20&#1069;&#1069;%202017%20(1%20&#1080;&#1085;&#1076;&#1077;&#1082;&#1089;)%20-%20&#1087;&#1086;&#1089;&#1083;&#1077;&#1076;&#1085;&#1103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6">
        <row r="20">
          <cell r="M20">
            <v>2677.362</v>
          </cell>
          <cell r="W20">
            <v>2516.388</v>
          </cell>
        </row>
        <row r="21">
          <cell r="M21">
            <v>306.701497</v>
          </cell>
          <cell r="W21">
            <v>251.62397899999996</v>
          </cell>
        </row>
        <row r="25">
          <cell r="M25">
            <v>437.94092299999994</v>
          </cell>
          <cell r="W25">
            <v>358.06319499999995</v>
          </cell>
        </row>
        <row r="252">
          <cell r="X252">
            <v>104289.042729351</v>
          </cell>
        </row>
      </sheetData>
      <sheetData sheetId="7">
        <row r="20">
          <cell r="M20">
            <v>563.134</v>
          </cell>
          <cell r="W20">
            <v>624.425</v>
          </cell>
        </row>
        <row r="21">
          <cell r="M21">
            <v>32.120029</v>
          </cell>
          <cell r="W21">
            <v>18.646079999999998</v>
          </cell>
        </row>
        <row r="25">
          <cell r="M25">
            <v>63.37679999999998</v>
          </cell>
          <cell r="W25">
            <v>63.78699999999996</v>
          </cell>
        </row>
        <row r="252">
          <cell r="X252">
            <v>26509.991845094002</v>
          </cell>
        </row>
      </sheetData>
      <sheetData sheetId="8">
        <row r="20">
          <cell r="M20">
            <v>284.14300000000003</v>
          </cell>
          <cell r="W20">
            <v>313.00800000000004</v>
          </cell>
        </row>
        <row r="21">
          <cell r="M21">
            <v>87.671195</v>
          </cell>
          <cell r="W21">
            <v>61.577439</v>
          </cell>
        </row>
        <row r="25">
          <cell r="M25">
            <v>45.28199999999999</v>
          </cell>
          <cell r="W25">
            <v>42.115998999999995</v>
          </cell>
        </row>
        <row r="252">
          <cell r="X252">
            <v>16318.891347357</v>
          </cell>
        </row>
      </sheetData>
      <sheetData sheetId="9">
        <row r="20">
          <cell r="M20">
            <v>80.904</v>
          </cell>
          <cell r="W20">
            <v>107.18799999999999</v>
          </cell>
        </row>
        <row r="21">
          <cell r="M21">
            <v>1.331</v>
          </cell>
          <cell r="W21">
            <v>10.584746</v>
          </cell>
        </row>
        <row r="25">
          <cell r="M25">
            <v>9.00299600000001</v>
          </cell>
          <cell r="W25">
            <v>9.150000000000004</v>
          </cell>
        </row>
        <row r="252">
          <cell r="X252">
            <v>7060.503811447001</v>
          </cell>
        </row>
      </sheetData>
      <sheetData sheetId="10">
        <row r="20">
          <cell r="M20">
            <v>96.756</v>
          </cell>
          <cell r="W20">
            <v>144.94400000000002</v>
          </cell>
        </row>
        <row r="21">
          <cell r="M21">
            <v>1.246</v>
          </cell>
          <cell r="W21">
            <v>1.34</v>
          </cell>
        </row>
        <row r="25">
          <cell r="M25">
            <v>10.073000000000006</v>
          </cell>
          <cell r="W25">
            <v>10.909999999999993</v>
          </cell>
        </row>
      </sheetData>
      <sheetData sheetId="11">
        <row r="20">
          <cell r="M20">
            <v>498.1847</v>
          </cell>
          <cell r="W20">
            <v>504.1277</v>
          </cell>
        </row>
        <row r="21">
          <cell r="M21">
            <v>188.95034</v>
          </cell>
          <cell r="W21">
            <v>185.04503599999998</v>
          </cell>
        </row>
        <row r="25">
          <cell r="M25">
            <v>63.067020999999954</v>
          </cell>
          <cell r="W25">
            <v>72.86762400000005</v>
          </cell>
        </row>
      </sheetData>
      <sheetData sheetId="12">
        <row r="20">
          <cell r="M20">
            <v>131.382</v>
          </cell>
          <cell r="W20">
            <v>135.39300000000003</v>
          </cell>
        </row>
        <row r="21">
          <cell r="M21">
            <v>3.0069999999999997</v>
          </cell>
          <cell r="W21">
            <v>1.9859999999999998</v>
          </cell>
        </row>
        <row r="25">
          <cell r="M25">
            <v>17.975000999999995</v>
          </cell>
          <cell r="W25">
            <v>15.676998999999995</v>
          </cell>
        </row>
      </sheetData>
      <sheetData sheetId="13">
        <row r="20">
          <cell r="M20">
            <v>57.936</v>
          </cell>
          <cell r="W20">
            <v>75.584</v>
          </cell>
        </row>
        <row r="21">
          <cell r="M21">
            <v>1.73</v>
          </cell>
          <cell r="W21">
            <v>1.82</v>
          </cell>
        </row>
        <row r="25">
          <cell r="M25">
            <v>2.499000000000006</v>
          </cell>
          <cell r="W25">
            <v>1.9169999999999965</v>
          </cell>
        </row>
      </sheetData>
      <sheetData sheetId="14">
        <row r="20">
          <cell r="M20">
            <v>65.247</v>
          </cell>
          <cell r="W20">
            <v>69.531</v>
          </cell>
        </row>
        <row r="21">
          <cell r="M21">
            <v>3.646</v>
          </cell>
          <cell r="W21">
            <v>2.665</v>
          </cell>
        </row>
        <row r="25">
          <cell r="M25">
            <v>5.486999999999996</v>
          </cell>
          <cell r="W25">
            <v>3.2559999999999993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7"/>
      <sheetName val=" ДТ ПК "/>
    </sheetNames>
    <sheetDataSet>
      <sheetData sheetId="0">
        <row r="14">
          <cell r="J14">
            <v>2677.362</v>
          </cell>
          <cell r="K14">
            <v>2622.612</v>
          </cell>
          <cell r="M14">
            <v>2767.835</v>
          </cell>
          <cell r="N14">
            <v>2600.613</v>
          </cell>
          <cell r="Y14">
            <v>284.143</v>
          </cell>
          <cell r="Z14">
            <v>328.482</v>
          </cell>
          <cell r="AB14">
            <v>289.714</v>
          </cell>
          <cell r="AC14">
            <v>315.976</v>
          </cell>
          <cell r="AN14">
            <v>563.134</v>
          </cell>
          <cell r="AO14">
            <v>625.632</v>
          </cell>
          <cell r="AQ14">
            <v>598.553</v>
          </cell>
          <cell r="AR14">
            <v>624.425</v>
          </cell>
          <cell r="BC14">
            <v>80.904</v>
          </cell>
          <cell r="BD14">
            <v>120.009</v>
          </cell>
          <cell r="BF14">
            <v>85.001</v>
          </cell>
          <cell r="BG14">
            <v>111.081</v>
          </cell>
          <cell r="BR14">
            <v>96.756</v>
          </cell>
          <cell r="BS14">
            <v>155.186</v>
          </cell>
          <cell r="BU14">
            <v>115.526</v>
          </cell>
          <cell r="BV14">
            <v>144.944</v>
          </cell>
          <cell r="CG14">
            <v>498.1847</v>
          </cell>
          <cell r="CH14">
            <v>536.741</v>
          </cell>
          <cell r="CJ14">
            <v>515.44</v>
          </cell>
          <cell r="CK14">
            <v>525.15</v>
          </cell>
          <cell r="CV14">
            <v>131.382</v>
          </cell>
          <cell r="CW14">
            <v>140.837</v>
          </cell>
          <cell r="CY14">
            <v>132.548</v>
          </cell>
          <cell r="CZ14">
            <v>137.073</v>
          </cell>
          <cell r="DK14">
            <v>57.936</v>
          </cell>
          <cell r="DL14">
            <v>92.115</v>
          </cell>
          <cell r="DN14">
            <v>61.192</v>
          </cell>
          <cell r="DO14">
            <v>76.263</v>
          </cell>
          <cell r="DZ14">
            <v>65.247</v>
          </cell>
          <cell r="EA14">
            <v>79.092</v>
          </cell>
          <cell r="EC14">
            <v>63.883</v>
          </cell>
          <cell r="ED14">
            <v>71.965</v>
          </cell>
        </row>
        <row r="15">
          <cell r="J15">
            <v>306.70149699999996</v>
          </cell>
          <cell r="K15">
            <v>244.927204</v>
          </cell>
          <cell r="M15">
            <v>315.02543</v>
          </cell>
          <cell r="N15">
            <v>251.62397</v>
          </cell>
          <cell r="Y15">
            <v>87.67119500000001</v>
          </cell>
          <cell r="Z15">
            <v>69.09644800000001</v>
          </cell>
          <cell r="AB15">
            <v>84.85903</v>
          </cell>
          <cell r="AC15">
            <v>61.57745</v>
          </cell>
          <cell r="AN15">
            <v>32.620028999999995</v>
          </cell>
          <cell r="AO15">
            <v>16.792371</v>
          </cell>
          <cell r="AQ15">
            <v>35.17952</v>
          </cell>
          <cell r="AR15">
            <v>18.64608</v>
          </cell>
          <cell r="BC15">
            <v>2.654</v>
          </cell>
          <cell r="BD15">
            <v>5.841</v>
          </cell>
          <cell r="BF15">
            <v>5.26692</v>
          </cell>
          <cell r="BG15">
            <v>10.58475</v>
          </cell>
          <cell r="BR15">
            <v>1.246</v>
          </cell>
          <cell r="BS15">
            <v>1.23</v>
          </cell>
          <cell r="BU15">
            <v>1.439</v>
          </cell>
          <cell r="BV15">
            <v>1.34</v>
          </cell>
          <cell r="CG15">
            <v>188.95033999999998</v>
          </cell>
          <cell r="CH15">
            <v>189.94993599999998</v>
          </cell>
          <cell r="CJ15">
            <v>73.48663</v>
          </cell>
          <cell r="CK15">
            <v>82.63833</v>
          </cell>
          <cell r="CV15">
            <v>3.007</v>
          </cell>
          <cell r="CW15">
            <v>2.009</v>
          </cell>
          <cell r="CY15">
            <v>2.928</v>
          </cell>
          <cell r="CZ15">
            <v>1.986</v>
          </cell>
          <cell r="DK15">
            <v>1.73</v>
          </cell>
          <cell r="DL15">
            <v>1.853</v>
          </cell>
          <cell r="DN15">
            <v>1.807</v>
          </cell>
          <cell r="DO15">
            <v>1.82</v>
          </cell>
          <cell r="DZ15">
            <v>3.646</v>
          </cell>
          <cell r="EA15">
            <v>2.9</v>
          </cell>
          <cell r="EC15">
            <v>3.074</v>
          </cell>
          <cell r="ED15">
            <v>2.665</v>
          </cell>
        </row>
        <row r="16">
          <cell r="J16">
            <v>437.940923</v>
          </cell>
          <cell r="K16">
            <v>376.677888</v>
          </cell>
          <cell r="M16">
            <v>423.93152999999995</v>
          </cell>
          <cell r="N16">
            <v>358.06318999999996</v>
          </cell>
          <cell r="Y16">
            <v>45.282</v>
          </cell>
          <cell r="Z16">
            <v>43.093</v>
          </cell>
          <cell r="AB16">
            <v>44.536699999999996</v>
          </cell>
          <cell r="AC16">
            <v>42.116</v>
          </cell>
          <cell r="AN16">
            <v>63.3768</v>
          </cell>
          <cell r="AO16">
            <v>65.743</v>
          </cell>
          <cell r="AQ16">
            <v>63.3188</v>
          </cell>
          <cell r="AR16">
            <v>63.787</v>
          </cell>
          <cell r="BC16">
            <v>9.003</v>
          </cell>
          <cell r="BD16">
            <v>10.5</v>
          </cell>
          <cell r="BF16">
            <v>9.337</v>
          </cell>
          <cell r="BG16">
            <v>9.15</v>
          </cell>
          <cell r="BR16">
            <v>10.073</v>
          </cell>
          <cell r="BS16">
            <v>10.479</v>
          </cell>
          <cell r="BU16">
            <v>11.5</v>
          </cell>
          <cell r="BV16">
            <v>10.91</v>
          </cell>
          <cell r="CG16">
            <v>63.066421000000005</v>
          </cell>
          <cell r="CH16">
            <v>69.23764499999999</v>
          </cell>
          <cell r="CJ16">
            <v>206.46251</v>
          </cell>
          <cell r="CK16">
            <v>175.27397</v>
          </cell>
          <cell r="CV16">
            <v>17.975</v>
          </cell>
          <cell r="CW16">
            <v>17.059</v>
          </cell>
          <cell r="CY16">
            <v>20.088</v>
          </cell>
          <cell r="CZ16">
            <v>15.677</v>
          </cell>
          <cell r="DK16">
            <v>2.499</v>
          </cell>
          <cell r="DL16">
            <v>2.019</v>
          </cell>
          <cell r="DN16">
            <v>2.489</v>
          </cell>
          <cell r="DO16">
            <v>1.917</v>
          </cell>
          <cell r="DZ16">
            <v>5.487</v>
          </cell>
          <cell r="EA16">
            <v>6.069</v>
          </cell>
          <cell r="EC16">
            <v>5.563</v>
          </cell>
          <cell r="ED16">
            <v>3.32</v>
          </cell>
        </row>
        <row r="17">
          <cell r="J17">
            <v>28.52</v>
          </cell>
          <cell r="K17">
            <v>28.52</v>
          </cell>
          <cell r="M17">
            <v>20.345000000000002</v>
          </cell>
          <cell r="N17">
            <v>13.050999999999998</v>
          </cell>
        </row>
        <row r="30">
          <cell r="I30">
            <v>64</v>
          </cell>
          <cell r="L30">
            <v>75.08698135314471</v>
          </cell>
          <cell r="O30">
            <v>76.82135028187406</v>
          </cell>
          <cell r="X30">
            <v>12</v>
          </cell>
          <cell r="AA30">
            <v>15.5</v>
          </cell>
          <cell r="AD30">
            <v>15.478707758447888</v>
          </cell>
          <cell r="AM30">
            <v>17</v>
          </cell>
          <cell r="AP30">
            <v>14.6</v>
          </cell>
          <cell r="AS30">
            <v>14.564119472764915</v>
          </cell>
          <cell r="BB30">
            <v>10</v>
          </cell>
          <cell r="BE30">
            <v>10.523741935210113</v>
          </cell>
          <cell r="BH30">
            <v>10.472485889843623</v>
          </cell>
          <cell r="BQ30">
            <v>10</v>
          </cell>
          <cell r="BT30">
            <v>9.344017140820362</v>
          </cell>
          <cell r="BW30">
            <v>9.316846436190835</v>
          </cell>
          <cell r="CF30">
            <v>15</v>
          </cell>
          <cell r="CI30">
            <v>14.04</v>
          </cell>
          <cell r="CL30">
            <v>14.037371872107656</v>
          </cell>
          <cell r="CU30">
            <v>11</v>
          </cell>
          <cell r="CX30">
            <v>16.5</v>
          </cell>
          <cell r="DA30">
            <v>16.491000835391922</v>
          </cell>
          <cell r="DJ30">
            <v>11</v>
          </cell>
          <cell r="DM30">
            <v>9.994566503643473</v>
          </cell>
          <cell r="DP30">
            <v>9.994566503643473</v>
          </cell>
          <cell r="DY30">
            <v>11</v>
          </cell>
          <cell r="EB30">
            <v>9.14697765662211</v>
          </cell>
          <cell r="EE30">
            <v>9.123550949735636</v>
          </cell>
        </row>
        <row r="31">
          <cell r="I31">
            <v>23554.157096354164</v>
          </cell>
          <cell r="L31">
            <v>30742.03</v>
          </cell>
          <cell r="O31">
            <v>33451.42275698544</v>
          </cell>
          <cell r="X31">
            <v>24760.461458333335</v>
          </cell>
          <cell r="AA31">
            <v>26889.44</v>
          </cell>
          <cell r="AD31">
            <v>29222.345135606825</v>
          </cell>
          <cell r="AM31">
            <v>22324.250833333335</v>
          </cell>
          <cell r="AP31">
            <v>26835.673515981736</v>
          </cell>
          <cell r="AS31">
            <v>28620.891842971294</v>
          </cell>
          <cell r="BB31">
            <v>19780.273333333334</v>
          </cell>
          <cell r="BE31">
            <v>25484.22</v>
          </cell>
          <cell r="BH31">
            <v>25968.018474151246</v>
          </cell>
          <cell r="BQ31">
            <v>19376.293916666666</v>
          </cell>
          <cell r="BT31">
            <v>32009.36</v>
          </cell>
          <cell r="BW31">
            <v>32031.816781839007</v>
          </cell>
          <cell r="CF31">
            <v>23881.900222222226</v>
          </cell>
          <cell r="CI31">
            <v>22728.2</v>
          </cell>
          <cell r="CL31">
            <v>24833.71538145953</v>
          </cell>
          <cell r="CU31">
            <v>22239.529393939392</v>
          </cell>
          <cell r="CX31">
            <v>23523.87</v>
          </cell>
          <cell r="DA31">
            <v>26707.13872785552</v>
          </cell>
          <cell r="DJ31">
            <v>17534.56507575758</v>
          </cell>
          <cell r="DM31">
            <v>31563.21</v>
          </cell>
          <cell r="DP31">
            <v>31565.871823715315</v>
          </cell>
          <cell r="DY31">
            <v>16976.380833333333</v>
          </cell>
          <cell r="EB31">
            <v>33829.86</v>
          </cell>
          <cell r="EE31">
            <v>33838.890264571266</v>
          </cell>
        </row>
        <row r="41">
          <cell r="CL41">
            <v>35711.63171510758</v>
          </cell>
          <cell r="EB41">
            <v>8567.219068135593</v>
          </cell>
        </row>
        <row r="45">
          <cell r="L45">
            <v>123965.58205127998</v>
          </cell>
          <cell r="O45">
            <v>146596.58764742388</v>
          </cell>
          <cell r="AA45">
            <v>18503.81</v>
          </cell>
          <cell r="AD45">
            <v>27261.81583434178</v>
          </cell>
          <cell r="AP45">
            <v>25909.7963766922</v>
          </cell>
          <cell r="AS45">
            <v>35810.1452549917</v>
          </cell>
          <cell r="BE45">
            <v>8135.42527372881</v>
          </cell>
          <cell r="BH45">
            <v>9758.284695151202</v>
          </cell>
          <cell r="BQ45">
            <v>6826.986407656999</v>
          </cell>
          <cell r="BT45">
            <v>9396.32</v>
          </cell>
          <cell r="BW45">
            <v>10859.534556587485</v>
          </cell>
          <cell r="CF45">
            <v>28888.31078699201</v>
          </cell>
          <cell r="CI45">
            <v>29307.637688813564</v>
          </cell>
          <cell r="CU45">
            <v>11927.732503452004</v>
          </cell>
          <cell r="CX45">
            <v>12390.84532</v>
          </cell>
          <cell r="DA45">
            <v>20577.140094357877</v>
          </cell>
          <cell r="DJ45">
            <v>6766.305826530999</v>
          </cell>
          <cell r="DM45">
            <v>8835.604288305085</v>
          </cell>
          <cell r="DP45">
            <v>9677.00910960343</v>
          </cell>
          <cell r="DY45">
            <v>6645.380989316998</v>
          </cell>
          <cell r="EE45">
            <v>9469.465191544636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17"/>
      <sheetName val=" ДТ ПК "/>
    </sheetNames>
    <sheetDataSet>
      <sheetData sheetId="0">
        <row r="42">
          <cell r="I42">
            <v>142.40828935099998</v>
          </cell>
          <cell r="L42">
            <v>170</v>
          </cell>
          <cell r="O42">
            <v>758.28</v>
          </cell>
          <cell r="X42">
            <v>57.754287356999995</v>
          </cell>
          <cell r="AA42">
            <v>32</v>
          </cell>
          <cell r="AD42">
            <v>127.92</v>
          </cell>
          <cell r="AM42">
            <v>65.817605094</v>
          </cell>
          <cell r="AP42">
            <v>40.8</v>
          </cell>
          <cell r="AS42">
            <v>126.96000000000001</v>
          </cell>
          <cell r="BB42">
            <v>46.387491446999995</v>
          </cell>
          <cell r="BE42">
            <v>3</v>
          </cell>
          <cell r="BH42">
            <v>76.92</v>
          </cell>
          <cell r="BQ42">
            <v>55.037837657000004</v>
          </cell>
          <cell r="BT42">
            <v>12</v>
          </cell>
          <cell r="BW42">
            <v>69.036</v>
          </cell>
          <cell r="CF42">
            <v>60.814266992</v>
          </cell>
          <cell r="CI42">
            <v>58.2</v>
          </cell>
          <cell r="CL42">
            <v>148.94400000000002</v>
          </cell>
          <cell r="CU42">
            <v>50.164143452000005</v>
          </cell>
          <cell r="CX42">
            <v>7</v>
          </cell>
          <cell r="DA42">
            <v>144.984</v>
          </cell>
          <cell r="DJ42">
            <v>47.24108653099999</v>
          </cell>
          <cell r="DM42">
            <v>14</v>
          </cell>
          <cell r="DP42">
            <v>81.47999999999999</v>
          </cell>
          <cell r="DY42">
            <v>48.584519317</v>
          </cell>
          <cell r="EB42">
            <v>14</v>
          </cell>
          <cell r="EE42">
            <v>91.344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6">
      <pane xSplit="3" ySplit="5" topLeftCell="D101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A88" sqref="A88:IV88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125" style="16" customWidth="1"/>
    <col min="7" max="16384" width="9.125" style="1" customWidth="1"/>
  </cols>
  <sheetData>
    <row r="1" ht="15.75">
      <c r="F1" s="17" t="s">
        <v>95</v>
      </c>
    </row>
    <row r="3" ht="73.5" customHeight="1">
      <c r="F3" s="18" t="s">
        <v>24</v>
      </c>
    </row>
    <row r="4" ht="64.5">
      <c r="F4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7" ht="15.75">
      <c r="D9" s="19">
        <f>D13+D63</f>
        <v>6548.079594</v>
      </c>
      <c r="E9" s="19">
        <f>E13+E63</f>
        <v>6723.261512</v>
      </c>
      <c r="F9" s="19">
        <f>F13+F63</f>
        <v>6750.48812</v>
      </c>
      <c r="G9" s="15"/>
    </row>
    <row r="10" spans="1:6" s="2" customFormat="1" ht="47.25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6548.079594</v>
      </c>
      <c r="E11" s="23">
        <f>E13+E63</f>
        <v>6723.261512</v>
      </c>
      <c r="F11" s="23">
        <f>F13+F63</f>
        <v>6750.48812</v>
      </c>
    </row>
    <row r="12" spans="1:6" s="3" customFormat="1" ht="15.75">
      <c r="A12" s="9"/>
      <c r="B12" s="10" t="s">
        <v>23</v>
      </c>
      <c r="C12" s="9"/>
      <c r="D12" s="23"/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5193.75</v>
      </c>
      <c r="E13" s="23">
        <f>E14</f>
        <v>5299.974</v>
      </c>
      <c r="F13" s="23">
        <f>F14</f>
        <v>5368.448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5193.75</v>
      </c>
      <c r="E14" s="23">
        <f>E15+E16</f>
        <v>5299.974</v>
      </c>
      <c r="F14" s="23">
        <f>F15+F16</f>
        <v>5368.448</v>
      </c>
    </row>
    <row r="15" spans="1:6" s="3" customFormat="1" ht="15.75">
      <c r="A15" s="9"/>
      <c r="B15" s="10" t="s">
        <v>30</v>
      </c>
      <c r="C15" s="9" t="s">
        <v>13</v>
      </c>
      <c r="D15" s="23">
        <f>'[1]Трн'!$M$20</f>
        <v>2677.362</v>
      </c>
      <c r="E15" s="23">
        <f>'[2]Анализ 2017'!$J$14</f>
        <v>2677.362</v>
      </c>
      <c r="F15" s="23">
        <f>'[2]Анализ 2017'!$M$14</f>
        <v>2767.835</v>
      </c>
    </row>
    <row r="16" spans="1:6" s="3" customFormat="1" ht="15.75">
      <c r="A16" s="9"/>
      <c r="B16" s="10" t="s">
        <v>31</v>
      </c>
      <c r="C16" s="9" t="s">
        <v>13</v>
      </c>
      <c r="D16" s="23">
        <f>'[1]Трн'!$W$20</f>
        <v>2516.388</v>
      </c>
      <c r="E16" s="23">
        <f>'[2]Анализ 2017'!$K$14</f>
        <v>2622.612</v>
      </c>
      <c r="F16" s="23">
        <f>'[2]Анализ 2017'!$N$14</f>
        <v>2600.613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f>D29</f>
        <v>5193.75</v>
      </c>
      <c r="E28" s="23">
        <f>E29</f>
        <v>5299.974</v>
      </c>
      <c r="F28" s="23">
        <f>F29</f>
        <v>5368.448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f>D30+D31</f>
        <v>5193.75</v>
      </c>
      <c r="E29" s="23">
        <f>E30+E31</f>
        <v>5299.974</v>
      </c>
      <c r="F29" s="23">
        <f>F30+F31</f>
        <v>5368.448</v>
      </c>
    </row>
    <row r="30" spans="1:6" s="3" customFormat="1" ht="15.75">
      <c r="A30" s="9"/>
      <c r="B30" s="10" t="s">
        <v>30</v>
      </c>
      <c r="C30" s="9" t="s">
        <v>13</v>
      </c>
      <c r="D30" s="23">
        <f aca="true" t="shared" si="0" ref="D30:F31">D15</f>
        <v>2677.362</v>
      </c>
      <c r="E30" s="23">
        <f t="shared" si="0"/>
        <v>2677.362</v>
      </c>
      <c r="F30" s="23">
        <f t="shared" si="0"/>
        <v>2767.835</v>
      </c>
    </row>
    <row r="31" spans="1:6" s="3" customFormat="1" ht="15.75">
      <c r="A31" s="9"/>
      <c r="B31" s="10" t="s">
        <v>31</v>
      </c>
      <c r="C31" s="9" t="s">
        <v>13</v>
      </c>
      <c r="D31" s="23">
        <f t="shared" si="0"/>
        <v>2516.388</v>
      </c>
      <c r="E31" s="23">
        <f t="shared" si="0"/>
        <v>2622.612</v>
      </c>
      <c r="F31" s="23">
        <f t="shared" si="0"/>
        <v>2600.613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v>0</v>
      </c>
      <c r="E49" s="23">
        <v>0</v>
      </c>
      <c r="F49" s="23">
        <v>0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9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9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1354.3295939999998</v>
      </c>
      <c r="E63" s="23">
        <f>E64</f>
        <v>1423.2875119999999</v>
      </c>
      <c r="F63" s="23">
        <f>F64</f>
        <v>1382.0401200000001</v>
      </c>
    </row>
    <row r="64" spans="1:6" ht="15.75">
      <c r="A64" s="9"/>
      <c r="B64" s="10" t="s">
        <v>54</v>
      </c>
      <c r="C64" s="9" t="s">
        <v>13</v>
      </c>
      <c r="D64" s="23">
        <f>D65+D66</f>
        <v>1354.3295939999998</v>
      </c>
      <c r="E64" s="23">
        <f>E65+E66</f>
        <v>1423.2875119999999</v>
      </c>
      <c r="F64" s="23">
        <f>F65+F66</f>
        <v>1382.0401200000001</v>
      </c>
    </row>
    <row r="65" spans="1:6" ht="15.75">
      <c r="A65" s="9"/>
      <c r="B65" s="10" t="s">
        <v>30</v>
      </c>
      <c r="C65" s="9" t="s">
        <v>13</v>
      </c>
      <c r="D65" s="23">
        <f>'[1]Трн'!$M$21+'[1]Трн'!$M$25</f>
        <v>744.6424199999999</v>
      </c>
      <c r="E65" s="23">
        <f>'[2]Анализ 2017'!$J$15+'[2]Анализ 2017'!$J$16+'[2]Анализ 2017'!$J$17</f>
        <v>773.1624199999999</v>
      </c>
      <c r="F65" s="23">
        <f>'[2]Анализ 2017'!$M$15+'[2]Анализ 2017'!$M$16+'[2]Анализ 2017'!$M$17</f>
        <v>759.30196</v>
      </c>
    </row>
    <row r="66" spans="1:6" ht="15.75">
      <c r="A66" s="9"/>
      <c r="B66" s="10" t="s">
        <v>31</v>
      </c>
      <c r="C66" s="9" t="s">
        <v>13</v>
      </c>
      <c r="D66" s="23">
        <f>'[1]Трн'!$W$21+'[1]Трн'!$W$25</f>
        <v>609.6871739999999</v>
      </c>
      <c r="E66" s="23">
        <f>'[2]Анализ 2017'!$K$15+'[2]Анализ 2017'!$K$16+'[2]Анализ 2017'!$K$17</f>
        <v>650.125092</v>
      </c>
      <c r="F66" s="23">
        <f>'[2]Анализ 2017'!$N$15+'[2]Анализ 2017'!$N$16+'[2]Анализ 2017'!$N$17</f>
        <v>622.73816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23">
        <f>D81+D82</f>
        <v>1.633</v>
      </c>
      <c r="E79" s="23">
        <f>E81+E82</f>
        <v>1.636</v>
      </c>
      <c r="F79" s="23">
        <f>F81+F82</f>
        <v>1.636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23">
        <v>1.541</v>
      </c>
      <c r="E81" s="23">
        <v>1.541</v>
      </c>
      <c r="F81" s="23">
        <v>1.541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0.092</v>
      </c>
      <c r="E82" s="23">
        <v>0.095</v>
      </c>
      <c r="F82" s="23">
        <v>0.095</v>
      </c>
    </row>
    <row r="83" spans="1:6" ht="15.75">
      <c r="A83" s="9"/>
      <c r="B83" s="10" t="s">
        <v>54</v>
      </c>
      <c r="C83" s="9" t="s">
        <v>64</v>
      </c>
      <c r="D83" s="23">
        <v>0.092</v>
      </c>
      <c r="E83" s="23">
        <v>0.095</v>
      </c>
      <c r="F83" s="23">
        <v>0.095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1718</v>
      </c>
      <c r="E88" s="23">
        <f>E90+E91</f>
        <v>1691</v>
      </c>
      <c r="F88" s="23">
        <f>F90+F91</f>
        <v>1691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1560</v>
      </c>
      <c r="E90" s="23">
        <v>1541</v>
      </c>
      <c r="F90" s="23">
        <v>1541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158</v>
      </c>
      <c r="E91" s="23">
        <v>150</v>
      </c>
      <c r="F91" s="23">
        <v>150</v>
      </c>
    </row>
    <row r="92" spans="1:6" ht="15.75">
      <c r="A92" s="9"/>
      <c r="B92" s="10" t="s">
        <v>54</v>
      </c>
      <c r="C92" s="9" t="s">
        <v>68</v>
      </c>
      <c r="D92" s="23">
        <v>158</v>
      </c>
      <c r="E92" s="23">
        <v>150</v>
      </c>
      <c r="F92" s="23">
        <v>150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1718</v>
      </c>
      <c r="E96" s="23">
        <v>1691</v>
      </c>
      <c r="F96" s="23">
        <v>1691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'[1]Трн'!$X$252</f>
        <v>104289.042729351</v>
      </c>
      <c r="E97" s="23">
        <f>'[2]Анализ 2017'!$L$45</f>
        <v>123965.58205127998</v>
      </c>
      <c r="F97" s="23">
        <f>'[2]Анализ 2017'!$O$45</f>
        <v>146596.58764742388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2017'!$I$30</f>
        <v>64</v>
      </c>
      <c r="E99" s="30">
        <f>'[2]Анализ 2017'!$L$30</f>
        <v>75.08698135314471</v>
      </c>
      <c r="F99" s="30">
        <f>'[2]Анализ 2017'!$O$30</f>
        <v>76.82135028187406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2017'!$I$31/1000</f>
        <v>23.554157096354164</v>
      </c>
      <c r="E100" s="23">
        <f>'[2]Анализ 2017'!$L$31/1000</f>
        <v>30.74203</v>
      </c>
      <c r="F100" s="23">
        <f>'[2]Анализ 2017'!$O$31/1000</f>
        <v>33.451422756985444</v>
      </c>
    </row>
    <row r="101" spans="1:6" ht="63">
      <c r="A101" s="9" t="s">
        <v>75</v>
      </c>
      <c r="B101" s="10" t="s">
        <v>21</v>
      </c>
      <c r="C101" s="9"/>
      <c r="D101" s="23"/>
      <c r="E101" s="27"/>
      <c r="F101" s="35"/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2017'!$I$42</f>
        <v>142.40828935099998</v>
      </c>
      <c r="E104" s="45">
        <f>'[3]Анализ 2017'!$L$42</f>
        <v>170</v>
      </c>
      <c r="F104" s="45">
        <f>'[3]Анализ 2017'!$O$42</f>
        <v>758.28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9" right="0.17" top="0.17" bottom="0.17" header="0.1968503937007874" footer="0.196850393700787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6">
      <pane xSplit="3" ySplit="5" topLeftCell="D104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F14" sqref="F14"/>
    </sheetView>
  </sheetViews>
  <sheetFormatPr defaultColWidth="9.00390625" defaultRowHeight="12.75"/>
  <cols>
    <col min="1" max="1" width="9.75390625" style="16" customWidth="1"/>
    <col min="2" max="2" width="28.00390625" style="16" customWidth="1"/>
    <col min="3" max="3" width="12.25390625" style="16" customWidth="1"/>
    <col min="4" max="5" width="27.625" style="16" customWidth="1"/>
    <col min="6" max="6" width="24.875" style="16" customWidth="1"/>
    <col min="7" max="16384" width="9.125" style="16" customWidth="1"/>
  </cols>
  <sheetData>
    <row r="1" ht="15.75">
      <c r="F1" s="17"/>
    </row>
    <row r="3" ht="73.5" customHeight="1">
      <c r="F3" s="18" t="s">
        <v>24</v>
      </c>
    </row>
    <row r="7" spans="1:6" ht="16.5">
      <c r="A7" s="47" t="s">
        <v>25</v>
      </c>
      <c r="B7" s="48"/>
      <c r="C7" s="48"/>
      <c r="D7" s="48"/>
      <c r="E7" s="48"/>
      <c r="F7" s="48"/>
    </row>
    <row r="9" spans="4:6" ht="15.75">
      <c r="D9" s="19">
        <f>D49+D56+D63</f>
        <v>833.797633</v>
      </c>
      <c r="E9" s="19">
        <f>E49+E56+E63</f>
        <v>857.767643</v>
      </c>
      <c r="F9" s="19">
        <f>F49+F56+F63</f>
        <v>838.77918</v>
      </c>
    </row>
    <row r="10" spans="1:6" s="20" customFormat="1" ht="47.25">
      <c r="A10" s="13" t="s">
        <v>22</v>
      </c>
      <c r="B10" s="13" t="s">
        <v>0</v>
      </c>
      <c r="C10" s="13" t="s">
        <v>1</v>
      </c>
      <c r="D10" s="13" t="s">
        <v>97</v>
      </c>
      <c r="E10" s="13" t="s">
        <v>99</v>
      </c>
      <c r="F10" s="13" t="s">
        <v>98</v>
      </c>
    </row>
    <row r="11" spans="1:6" s="24" customFormat="1" ht="47.25">
      <c r="A11" s="21" t="s">
        <v>2</v>
      </c>
      <c r="B11" s="22" t="s">
        <v>26</v>
      </c>
      <c r="C11" s="21"/>
      <c r="D11" s="23">
        <f>D13+D63</f>
        <v>833.797633</v>
      </c>
      <c r="E11" s="23">
        <f>E13+E63</f>
        <v>857.767643</v>
      </c>
      <c r="F11" s="23">
        <f>F13+F63</f>
        <v>838.77918</v>
      </c>
    </row>
    <row r="12" spans="1:6" s="24" customFormat="1" ht="15.75">
      <c r="A12" s="21"/>
      <c r="B12" s="22" t="s">
        <v>23</v>
      </c>
      <c r="C12" s="21"/>
      <c r="D12" s="23"/>
      <c r="E12" s="23"/>
      <c r="F12" s="23"/>
    </row>
    <row r="13" spans="1:6" s="24" customFormat="1" ht="47.25">
      <c r="A13" s="21" t="s">
        <v>3</v>
      </c>
      <c r="B13" s="22" t="s">
        <v>27</v>
      </c>
      <c r="C13" s="21" t="s">
        <v>13</v>
      </c>
      <c r="D13" s="23">
        <f>D14</f>
        <v>597.1510000000001</v>
      </c>
      <c r="E13" s="23">
        <f>E14</f>
        <v>612.625</v>
      </c>
      <c r="F13" s="23">
        <f>F14</f>
        <v>605.69</v>
      </c>
    </row>
    <row r="14" spans="1:6" s="24" customFormat="1" ht="31.5">
      <c r="A14" s="21" t="s">
        <v>28</v>
      </c>
      <c r="B14" s="22" t="s">
        <v>29</v>
      </c>
      <c r="C14" s="21" t="s">
        <v>13</v>
      </c>
      <c r="D14" s="23">
        <f>D15+D16</f>
        <v>597.1510000000001</v>
      </c>
      <c r="E14" s="23">
        <f>E15+E16</f>
        <v>612.625</v>
      </c>
      <c r="F14" s="23">
        <f>F15+F16</f>
        <v>605.69</v>
      </c>
    </row>
    <row r="15" spans="1:6" s="24" customFormat="1" ht="15.75">
      <c r="A15" s="21"/>
      <c r="B15" s="22" t="s">
        <v>30</v>
      </c>
      <c r="C15" s="21" t="s">
        <v>13</v>
      </c>
      <c r="D15" s="23">
        <f>'[1]МКема'!$M$20</f>
        <v>284.14300000000003</v>
      </c>
      <c r="E15" s="23">
        <f>'[2]Анализ 2017'!$Y$14</f>
        <v>284.143</v>
      </c>
      <c r="F15" s="23">
        <f>'[2]Анализ 2017'!$AB$14</f>
        <v>289.714</v>
      </c>
    </row>
    <row r="16" spans="1:6" s="24" customFormat="1" ht="15.75">
      <c r="A16" s="21"/>
      <c r="B16" s="22" t="s">
        <v>31</v>
      </c>
      <c r="C16" s="21" t="s">
        <v>13</v>
      </c>
      <c r="D16" s="23">
        <f>'[1]МКема'!$W$20</f>
        <v>313.00800000000004</v>
      </c>
      <c r="E16" s="23">
        <f>'[2]Анализ 2017'!$Z$14</f>
        <v>328.482</v>
      </c>
      <c r="F16" s="23">
        <f>'[2]Анализ 2017'!$AC$14</f>
        <v>315.976</v>
      </c>
    </row>
    <row r="17" spans="1:6" s="24" customFormat="1" ht="15.75">
      <c r="A17" s="21" t="s">
        <v>32</v>
      </c>
      <c r="B17" s="22" t="s">
        <v>33</v>
      </c>
      <c r="C17" s="21" t="s">
        <v>13</v>
      </c>
      <c r="D17" s="23">
        <v>0</v>
      </c>
      <c r="E17" s="23">
        <v>0</v>
      </c>
      <c r="F17" s="23">
        <v>0</v>
      </c>
    </row>
    <row r="18" spans="1:6" s="24" customFormat="1" ht="15.75">
      <c r="A18" s="21"/>
      <c r="B18" s="22" t="s">
        <v>30</v>
      </c>
      <c r="C18" s="21" t="s">
        <v>13</v>
      </c>
      <c r="D18" s="23">
        <v>0</v>
      </c>
      <c r="E18" s="23">
        <v>0</v>
      </c>
      <c r="F18" s="23">
        <v>0</v>
      </c>
    </row>
    <row r="19" spans="1:6" s="24" customFormat="1" ht="15.75">
      <c r="A19" s="21"/>
      <c r="B19" s="22" t="s">
        <v>31</v>
      </c>
      <c r="C19" s="21" t="s">
        <v>13</v>
      </c>
      <c r="D19" s="23">
        <v>0</v>
      </c>
      <c r="E19" s="23">
        <v>0</v>
      </c>
      <c r="F19" s="23">
        <v>0</v>
      </c>
    </row>
    <row r="20" spans="1:6" s="24" customFormat="1" ht="15.75">
      <c r="A20" s="21"/>
      <c r="B20" s="22" t="s">
        <v>23</v>
      </c>
      <c r="C20" s="21" t="s">
        <v>13</v>
      </c>
      <c r="D20" s="23">
        <v>0</v>
      </c>
      <c r="E20" s="23">
        <v>0</v>
      </c>
      <c r="F20" s="23">
        <v>0</v>
      </c>
    </row>
    <row r="21" spans="1:6" s="25" customFormat="1" ht="141.75">
      <c r="A21" s="21" t="s">
        <v>34</v>
      </c>
      <c r="B21" s="22" t="s">
        <v>87</v>
      </c>
      <c r="C21" s="21" t="s">
        <v>13</v>
      </c>
      <c r="D21" s="23">
        <v>0</v>
      </c>
      <c r="E21" s="23">
        <v>0</v>
      </c>
      <c r="F21" s="23">
        <v>0</v>
      </c>
    </row>
    <row r="22" spans="1:6" s="24" customFormat="1" ht="31.5">
      <c r="A22" s="21" t="s">
        <v>35</v>
      </c>
      <c r="B22" s="22" t="s">
        <v>29</v>
      </c>
      <c r="C22" s="21" t="s">
        <v>13</v>
      </c>
      <c r="D22" s="23">
        <v>0</v>
      </c>
      <c r="E22" s="23">
        <v>0</v>
      </c>
      <c r="F22" s="23">
        <v>0</v>
      </c>
    </row>
    <row r="23" spans="1:6" s="24" customFormat="1" ht="15.75">
      <c r="A23" s="21"/>
      <c r="B23" s="22" t="s">
        <v>30</v>
      </c>
      <c r="C23" s="21" t="s">
        <v>13</v>
      </c>
      <c r="D23" s="23">
        <v>0</v>
      </c>
      <c r="E23" s="23">
        <v>0</v>
      </c>
      <c r="F23" s="23">
        <v>0</v>
      </c>
    </row>
    <row r="24" spans="1:6" s="24" customFormat="1" ht="15.75">
      <c r="A24" s="21"/>
      <c r="B24" s="22" t="s">
        <v>31</v>
      </c>
      <c r="C24" s="21" t="s">
        <v>13</v>
      </c>
      <c r="D24" s="23">
        <v>0</v>
      </c>
      <c r="E24" s="23">
        <v>0</v>
      </c>
      <c r="F24" s="23">
        <v>0</v>
      </c>
    </row>
    <row r="25" spans="1:6" s="24" customFormat="1" ht="15.75">
      <c r="A25" s="21" t="s">
        <v>36</v>
      </c>
      <c r="B25" s="22" t="s">
        <v>33</v>
      </c>
      <c r="C25" s="21" t="s">
        <v>13</v>
      </c>
      <c r="D25" s="23">
        <v>0</v>
      </c>
      <c r="E25" s="23">
        <v>0</v>
      </c>
      <c r="F25" s="23">
        <v>0</v>
      </c>
    </row>
    <row r="26" spans="1:6" s="24" customFormat="1" ht="15.75">
      <c r="A26" s="21"/>
      <c r="B26" s="22" t="s">
        <v>30</v>
      </c>
      <c r="C26" s="21" t="s">
        <v>13</v>
      </c>
      <c r="D26" s="23">
        <v>0</v>
      </c>
      <c r="E26" s="23">
        <v>0</v>
      </c>
      <c r="F26" s="23">
        <v>0</v>
      </c>
    </row>
    <row r="27" spans="1:6" s="24" customFormat="1" ht="15.75">
      <c r="A27" s="21"/>
      <c r="B27" s="22" t="s">
        <v>31</v>
      </c>
      <c r="C27" s="21" t="s">
        <v>13</v>
      </c>
      <c r="D27" s="23">
        <v>0</v>
      </c>
      <c r="E27" s="23">
        <v>0</v>
      </c>
      <c r="F27" s="23">
        <v>0</v>
      </c>
    </row>
    <row r="28" spans="1:6" s="24" customFormat="1" ht="110.25">
      <c r="A28" s="21" t="s">
        <v>37</v>
      </c>
      <c r="B28" s="22" t="s">
        <v>88</v>
      </c>
      <c r="C28" s="21" t="s">
        <v>13</v>
      </c>
      <c r="D28" s="23">
        <v>0</v>
      </c>
      <c r="E28" s="23">
        <v>0</v>
      </c>
      <c r="F28" s="23">
        <v>0</v>
      </c>
    </row>
    <row r="29" spans="1:6" s="24" customFormat="1" ht="31.5">
      <c r="A29" s="21" t="s">
        <v>38</v>
      </c>
      <c r="B29" s="22" t="s">
        <v>29</v>
      </c>
      <c r="C29" s="21" t="s">
        <v>13</v>
      </c>
      <c r="D29" s="23">
        <v>0</v>
      </c>
      <c r="E29" s="23">
        <v>0</v>
      </c>
      <c r="F29" s="23">
        <v>0</v>
      </c>
    </row>
    <row r="30" spans="1:6" s="24" customFormat="1" ht="15.75">
      <c r="A30" s="21"/>
      <c r="B30" s="22" t="s">
        <v>30</v>
      </c>
      <c r="C30" s="21" t="s">
        <v>13</v>
      </c>
      <c r="D30" s="23">
        <v>0</v>
      </c>
      <c r="E30" s="23">
        <v>0</v>
      </c>
      <c r="F30" s="23">
        <v>0</v>
      </c>
    </row>
    <row r="31" spans="1:6" s="24" customFormat="1" ht="15.75">
      <c r="A31" s="21"/>
      <c r="B31" s="22" t="s">
        <v>31</v>
      </c>
      <c r="C31" s="21" t="s">
        <v>13</v>
      </c>
      <c r="D31" s="23">
        <v>0</v>
      </c>
      <c r="E31" s="23">
        <v>0</v>
      </c>
      <c r="F31" s="23">
        <v>0</v>
      </c>
    </row>
    <row r="32" spans="1:6" s="24" customFormat="1" ht="15.75">
      <c r="A32" s="21" t="s">
        <v>39</v>
      </c>
      <c r="B32" s="22" t="s">
        <v>33</v>
      </c>
      <c r="C32" s="21" t="s">
        <v>13</v>
      </c>
      <c r="D32" s="23">
        <v>0</v>
      </c>
      <c r="E32" s="23">
        <v>0</v>
      </c>
      <c r="F32" s="23">
        <v>0</v>
      </c>
    </row>
    <row r="33" spans="1:6" s="24" customFormat="1" ht="15.75">
      <c r="A33" s="21"/>
      <c r="B33" s="22" t="s">
        <v>30</v>
      </c>
      <c r="C33" s="21" t="s">
        <v>13</v>
      </c>
      <c r="D33" s="23">
        <v>0</v>
      </c>
      <c r="E33" s="23">
        <v>0</v>
      </c>
      <c r="F33" s="23">
        <v>0</v>
      </c>
    </row>
    <row r="34" spans="1:6" s="24" customFormat="1" ht="15.75">
      <c r="A34" s="21"/>
      <c r="B34" s="22" t="s">
        <v>31</v>
      </c>
      <c r="C34" s="21" t="s">
        <v>13</v>
      </c>
      <c r="D34" s="23">
        <v>0</v>
      </c>
      <c r="E34" s="23">
        <v>0</v>
      </c>
      <c r="F34" s="23">
        <v>0</v>
      </c>
    </row>
    <row r="35" spans="1:6" s="24" customFormat="1" ht="126">
      <c r="A35" s="21" t="s">
        <v>40</v>
      </c>
      <c r="B35" s="22" t="s">
        <v>89</v>
      </c>
      <c r="C35" s="21" t="s">
        <v>13</v>
      </c>
      <c r="D35" s="23">
        <v>0</v>
      </c>
      <c r="E35" s="23">
        <v>0</v>
      </c>
      <c r="F35" s="23">
        <v>0</v>
      </c>
    </row>
    <row r="36" spans="1:6" s="24" customFormat="1" ht="31.5">
      <c r="A36" s="21" t="s">
        <v>41</v>
      </c>
      <c r="B36" s="22" t="s">
        <v>29</v>
      </c>
      <c r="C36" s="21" t="s">
        <v>13</v>
      </c>
      <c r="D36" s="23">
        <v>0</v>
      </c>
      <c r="E36" s="23">
        <v>0</v>
      </c>
      <c r="F36" s="23">
        <v>0</v>
      </c>
    </row>
    <row r="37" spans="1:6" s="24" customFormat="1" ht="15.75">
      <c r="A37" s="21"/>
      <c r="B37" s="22" t="s">
        <v>30</v>
      </c>
      <c r="C37" s="21" t="s">
        <v>13</v>
      </c>
      <c r="D37" s="23">
        <v>0</v>
      </c>
      <c r="E37" s="23">
        <v>0</v>
      </c>
      <c r="F37" s="23">
        <v>0</v>
      </c>
    </row>
    <row r="38" spans="1:6" s="24" customFormat="1" ht="15.75">
      <c r="A38" s="21"/>
      <c r="B38" s="22" t="s">
        <v>31</v>
      </c>
      <c r="C38" s="21" t="s">
        <v>13</v>
      </c>
      <c r="D38" s="23">
        <v>0</v>
      </c>
      <c r="E38" s="23">
        <v>0</v>
      </c>
      <c r="F38" s="23">
        <v>0</v>
      </c>
    </row>
    <row r="39" spans="1:6" s="24" customFormat="1" ht="15.75">
      <c r="A39" s="21" t="s">
        <v>42</v>
      </c>
      <c r="B39" s="22" t="s">
        <v>33</v>
      </c>
      <c r="C39" s="21" t="s">
        <v>13</v>
      </c>
      <c r="D39" s="23">
        <v>0</v>
      </c>
      <c r="E39" s="23">
        <v>0</v>
      </c>
      <c r="F39" s="23">
        <v>0</v>
      </c>
    </row>
    <row r="40" spans="1:6" s="24" customFormat="1" ht="15.75">
      <c r="A40" s="21"/>
      <c r="B40" s="22" t="s">
        <v>30</v>
      </c>
      <c r="C40" s="21" t="s">
        <v>13</v>
      </c>
      <c r="D40" s="23">
        <v>0</v>
      </c>
      <c r="E40" s="23">
        <v>0</v>
      </c>
      <c r="F40" s="23">
        <v>0</v>
      </c>
    </row>
    <row r="41" spans="1:6" s="24" customFormat="1" ht="15.75">
      <c r="A41" s="21"/>
      <c r="B41" s="22" t="s">
        <v>31</v>
      </c>
      <c r="C41" s="21" t="s">
        <v>13</v>
      </c>
      <c r="D41" s="23">
        <v>0</v>
      </c>
      <c r="E41" s="23">
        <v>0</v>
      </c>
      <c r="F41" s="23">
        <v>0</v>
      </c>
    </row>
    <row r="42" spans="1:6" s="24" customFormat="1" ht="141.75">
      <c r="A42" s="21" t="s">
        <v>43</v>
      </c>
      <c r="B42" s="22" t="s">
        <v>90</v>
      </c>
      <c r="C42" s="21" t="s">
        <v>13</v>
      </c>
      <c r="D42" s="23">
        <v>0</v>
      </c>
      <c r="E42" s="23">
        <v>0</v>
      </c>
      <c r="F42" s="23">
        <v>0</v>
      </c>
    </row>
    <row r="43" spans="1:6" s="24" customFormat="1" ht="31.5">
      <c r="A43" s="21" t="s">
        <v>44</v>
      </c>
      <c r="B43" s="22" t="s">
        <v>29</v>
      </c>
      <c r="C43" s="21" t="s">
        <v>13</v>
      </c>
      <c r="D43" s="23">
        <v>0</v>
      </c>
      <c r="E43" s="23">
        <v>0</v>
      </c>
      <c r="F43" s="23">
        <v>0</v>
      </c>
    </row>
    <row r="44" spans="1:6" s="24" customFormat="1" ht="15.75">
      <c r="A44" s="21"/>
      <c r="B44" s="22" t="s">
        <v>30</v>
      </c>
      <c r="C44" s="21" t="s">
        <v>13</v>
      </c>
      <c r="D44" s="23">
        <v>0</v>
      </c>
      <c r="E44" s="23">
        <v>0</v>
      </c>
      <c r="F44" s="23">
        <v>0</v>
      </c>
    </row>
    <row r="45" spans="1:6" s="24" customFormat="1" ht="15.75">
      <c r="A45" s="21"/>
      <c r="B45" s="22" t="s">
        <v>31</v>
      </c>
      <c r="C45" s="21" t="s">
        <v>13</v>
      </c>
      <c r="D45" s="23">
        <v>0</v>
      </c>
      <c r="E45" s="23">
        <v>0</v>
      </c>
      <c r="F45" s="23">
        <v>0</v>
      </c>
    </row>
    <row r="46" spans="1:6" s="24" customFormat="1" ht="15.75">
      <c r="A46" s="21" t="s">
        <v>45</v>
      </c>
      <c r="B46" s="22" t="s">
        <v>33</v>
      </c>
      <c r="C46" s="21" t="s">
        <v>13</v>
      </c>
      <c r="D46" s="23">
        <v>0</v>
      </c>
      <c r="E46" s="23">
        <v>0</v>
      </c>
      <c r="F46" s="23">
        <v>0</v>
      </c>
    </row>
    <row r="47" spans="1:6" ht="15.75">
      <c r="A47" s="21"/>
      <c r="B47" s="22" t="s">
        <v>30</v>
      </c>
      <c r="C47" s="21" t="s">
        <v>13</v>
      </c>
      <c r="D47" s="23">
        <v>0</v>
      </c>
      <c r="E47" s="23">
        <v>0</v>
      </c>
      <c r="F47" s="23">
        <v>0</v>
      </c>
    </row>
    <row r="48" spans="1:6" s="26" customFormat="1" ht="15.75">
      <c r="A48" s="21"/>
      <c r="B48" s="22" t="s">
        <v>31</v>
      </c>
      <c r="C48" s="21" t="s">
        <v>13</v>
      </c>
      <c r="D48" s="23">
        <v>0</v>
      </c>
      <c r="E48" s="23">
        <v>0</v>
      </c>
      <c r="F48" s="23">
        <v>0</v>
      </c>
    </row>
    <row r="49" spans="1:6" s="26" customFormat="1" ht="47.25">
      <c r="A49" s="21" t="s">
        <v>46</v>
      </c>
      <c r="B49" s="22" t="s">
        <v>91</v>
      </c>
      <c r="C49" s="21" t="s">
        <v>13</v>
      </c>
      <c r="D49" s="23">
        <f>D14</f>
        <v>597.1510000000001</v>
      </c>
      <c r="E49" s="23">
        <f>E14</f>
        <v>612.625</v>
      </c>
      <c r="F49" s="23">
        <f>F14</f>
        <v>605.69</v>
      </c>
    </row>
    <row r="50" spans="1:6" s="26" customFormat="1" ht="31.5">
      <c r="A50" s="21" t="s">
        <v>47</v>
      </c>
      <c r="B50" s="22" t="s">
        <v>29</v>
      </c>
      <c r="C50" s="21" t="s">
        <v>13</v>
      </c>
      <c r="D50" s="23">
        <f>D49</f>
        <v>597.1510000000001</v>
      </c>
      <c r="E50" s="23">
        <f>E49</f>
        <v>612.625</v>
      </c>
      <c r="F50" s="23">
        <f>F49</f>
        <v>605.69</v>
      </c>
    </row>
    <row r="51" spans="1:6" s="26" customFormat="1" ht="15.75">
      <c r="A51" s="21"/>
      <c r="B51" s="22" t="s">
        <v>30</v>
      </c>
      <c r="C51" s="21" t="s">
        <v>13</v>
      </c>
      <c r="D51" s="23">
        <f aca="true" t="shared" si="0" ref="D51:F52">D15</f>
        <v>284.14300000000003</v>
      </c>
      <c r="E51" s="23">
        <f t="shared" si="0"/>
        <v>284.143</v>
      </c>
      <c r="F51" s="23">
        <f t="shared" si="0"/>
        <v>289.714</v>
      </c>
    </row>
    <row r="52" spans="1:6" ht="15.75">
      <c r="A52" s="21"/>
      <c r="B52" s="22" t="s">
        <v>31</v>
      </c>
      <c r="C52" s="21" t="s">
        <v>13</v>
      </c>
      <c r="D52" s="23">
        <f t="shared" si="0"/>
        <v>313.00800000000004</v>
      </c>
      <c r="E52" s="23">
        <f t="shared" si="0"/>
        <v>328.482</v>
      </c>
      <c r="F52" s="23">
        <f t="shared" si="0"/>
        <v>315.976</v>
      </c>
    </row>
    <row r="53" spans="1:6" ht="15.75">
      <c r="A53" s="21" t="s">
        <v>48</v>
      </c>
      <c r="B53" s="22" t="s">
        <v>33</v>
      </c>
      <c r="C53" s="21" t="s">
        <v>13</v>
      </c>
      <c r="D53" s="23">
        <v>0</v>
      </c>
      <c r="E53" s="23">
        <v>0</v>
      </c>
      <c r="F53" s="23">
        <v>0</v>
      </c>
    </row>
    <row r="54" spans="1:6" ht="15.75">
      <c r="A54" s="21"/>
      <c r="B54" s="22" t="s">
        <v>30</v>
      </c>
      <c r="C54" s="21" t="s">
        <v>13</v>
      </c>
      <c r="D54" s="23">
        <v>0</v>
      </c>
      <c r="E54" s="23">
        <v>0</v>
      </c>
      <c r="F54" s="23">
        <v>0</v>
      </c>
    </row>
    <row r="55" spans="1:6" ht="15.75">
      <c r="A55" s="21"/>
      <c r="B55" s="22" t="s">
        <v>31</v>
      </c>
      <c r="C55" s="21" t="s">
        <v>13</v>
      </c>
      <c r="D55" s="23">
        <v>0</v>
      </c>
      <c r="E55" s="23">
        <v>0</v>
      </c>
      <c r="F55" s="23">
        <v>0</v>
      </c>
    </row>
    <row r="56" spans="1:6" ht="47.25">
      <c r="A56" s="21" t="s">
        <v>49</v>
      </c>
      <c r="B56" s="22" t="s">
        <v>50</v>
      </c>
      <c r="C56" s="21" t="s">
        <v>13</v>
      </c>
      <c r="D56" s="23">
        <v>0</v>
      </c>
      <c r="E56" s="23">
        <v>0</v>
      </c>
      <c r="F56" s="23">
        <v>0</v>
      </c>
    </row>
    <row r="57" spans="1:6" ht="31.5">
      <c r="A57" s="21" t="s">
        <v>51</v>
      </c>
      <c r="B57" s="22" t="s">
        <v>29</v>
      </c>
      <c r="C57" s="21" t="s">
        <v>13</v>
      </c>
      <c r="D57" s="23">
        <v>0</v>
      </c>
      <c r="E57" s="23">
        <v>0</v>
      </c>
      <c r="F57" s="23">
        <v>0</v>
      </c>
    </row>
    <row r="58" spans="1:6" ht="15.75">
      <c r="A58" s="21"/>
      <c r="B58" s="22" t="s">
        <v>30</v>
      </c>
      <c r="C58" s="21" t="s">
        <v>13</v>
      </c>
      <c r="D58" s="23">
        <v>0</v>
      </c>
      <c r="E58" s="23">
        <v>0</v>
      </c>
      <c r="F58" s="23">
        <v>0</v>
      </c>
    </row>
    <row r="59" spans="1:6" ht="15.75">
      <c r="A59" s="21"/>
      <c r="B59" s="22" t="s">
        <v>31</v>
      </c>
      <c r="C59" s="21" t="s">
        <v>13</v>
      </c>
      <c r="D59" s="23">
        <v>0</v>
      </c>
      <c r="E59" s="23">
        <v>0</v>
      </c>
      <c r="F59" s="23">
        <v>0</v>
      </c>
    </row>
    <row r="60" spans="1:6" ht="15.75">
      <c r="A60" s="21" t="s">
        <v>52</v>
      </c>
      <c r="B60" s="22" t="s">
        <v>33</v>
      </c>
      <c r="C60" s="21" t="s">
        <v>13</v>
      </c>
      <c r="D60" s="23">
        <v>0</v>
      </c>
      <c r="E60" s="23">
        <v>0</v>
      </c>
      <c r="F60" s="23">
        <v>0</v>
      </c>
    </row>
    <row r="61" spans="1:6" ht="15.75">
      <c r="A61" s="21"/>
      <c r="B61" s="22" t="s">
        <v>30</v>
      </c>
      <c r="C61" s="21" t="s">
        <v>13</v>
      </c>
      <c r="D61" s="23">
        <v>0</v>
      </c>
      <c r="E61" s="23">
        <v>0</v>
      </c>
      <c r="F61" s="23">
        <v>0</v>
      </c>
    </row>
    <row r="62" spans="1:6" ht="15.75">
      <c r="A62" s="21"/>
      <c r="B62" s="22" t="s">
        <v>31</v>
      </c>
      <c r="C62" s="21" t="s">
        <v>13</v>
      </c>
      <c r="D62" s="23">
        <v>0</v>
      </c>
      <c r="E62" s="23">
        <v>0</v>
      </c>
      <c r="F62" s="23">
        <v>0</v>
      </c>
    </row>
    <row r="63" spans="1:6" ht="110.25">
      <c r="A63" s="21" t="s">
        <v>5</v>
      </c>
      <c r="B63" s="22" t="s">
        <v>53</v>
      </c>
      <c r="C63" s="21" t="s">
        <v>13</v>
      </c>
      <c r="D63" s="23">
        <f>D64</f>
        <v>236.64663299999998</v>
      </c>
      <c r="E63" s="23">
        <f>E64</f>
        <v>245.14264300000002</v>
      </c>
      <c r="F63" s="23">
        <f>F64</f>
        <v>233.08918</v>
      </c>
    </row>
    <row r="64" spans="1:6" ht="15.75">
      <c r="A64" s="21"/>
      <c r="B64" s="22" t="s">
        <v>54</v>
      </c>
      <c r="C64" s="21" t="s">
        <v>13</v>
      </c>
      <c r="D64" s="23">
        <f>D65+D66</f>
        <v>236.64663299999998</v>
      </c>
      <c r="E64" s="23">
        <f>E65+E66</f>
        <v>245.14264300000002</v>
      </c>
      <c r="F64" s="23">
        <f>F65+F66</f>
        <v>233.08918</v>
      </c>
    </row>
    <row r="65" spans="1:6" ht="15.75">
      <c r="A65" s="21"/>
      <c r="B65" s="22" t="s">
        <v>30</v>
      </c>
      <c r="C65" s="21" t="s">
        <v>13</v>
      </c>
      <c r="D65" s="23">
        <f>'[1]МКема'!$M$21+'[1]МКема'!$M$25</f>
        <v>132.953195</v>
      </c>
      <c r="E65" s="23">
        <f>'[2]Анализ 2017'!$Y$15+'[2]Анализ 2017'!$Y$16</f>
        <v>132.953195</v>
      </c>
      <c r="F65" s="23">
        <f>'[2]Анализ 2017'!$AB$15+'[2]Анализ 2017'!$AB$16</f>
        <v>129.39573000000001</v>
      </c>
    </row>
    <row r="66" spans="1:6" ht="15.75">
      <c r="A66" s="21"/>
      <c r="B66" s="22" t="s">
        <v>31</v>
      </c>
      <c r="C66" s="21" t="s">
        <v>13</v>
      </c>
      <c r="D66" s="23">
        <f>'[1]МКема'!$W$21+'[1]МКема'!$W$25</f>
        <v>103.69343799999999</v>
      </c>
      <c r="E66" s="23">
        <f>'[2]Анализ 2017'!$Z$15+'[2]Анализ 2017'!$Z$16</f>
        <v>112.18944800000001</v>
      </c>
      <c r="F66" s="23">
        <f>'[2]Анализ 2017'!$AC$15+'[2]Анализ 2017'!$AC$16</f>
        <v>103.69345</v>
      </c>
    </row>
    <row r="67" spans="1:6" ht="15.75">
      <c r="A67" s="21"/>
      <c r="B67" s="22" t="s">
        <v>55</v>
      </c>
      <c r="C67" s="21" t="s">
        <v>13</v>
      </c>
      <c r="D67" s="23">
        <v>0</v>
      </c>
      <c r="E67" s="23">
        <v>0</v>
      </c>
      <c r="F67" s="23">
        <v>0</v>
      </c>
    </row>
    <row r="68" spans="1:6" ht="15.75">
      <c r="A68" s="21"/>
      <c r="B68" s="22" t="s">
        <v>30</v>
      </c>
      <c r="C68" s="21" t="s">
        <v>13</v>
      </c>
      <c r="D68" s="23">
        <v>0</v>
      </c>
      <c r="E68" s="23">
        <v>0</v>
      </c>
      <c r="F68" s="23">
        <v>0</v>
      </c>
    </row>
    <row r="69" spans="1:6" ht="15.75">
      <c r="A69" s="21"/>
      <c r="B69" s="22" t="s">
        <v>31</v>
      </c>
      <c r="C69" s="21" t="s">
        <v>13</v>
      </c>
      <c r="D69" s="23">
        <v>0</v>
      </c>
      <c r="E69" s="23">
        <v>0</v>
      </c>
      <c r="F69" s="23">
        <v>0</v>
      </c>
    </row>
    <row r="70" spans="1:6" ht="15.75">
      <c r="A70" s="21"/>
      <c r="B70" s="22" t="s">
        <v>56</v>
      </c>
      <c r="C70" s="21" t="s">
        <v>13</v>
      </c>
      <c r="D70" s="23">
        <v>0</v>
      </c>
      <c r="E70" s="23">
        <v>0</v>
      </c>
      <c r="F70" s="23">
        <v>0</v>
      </c>
    </row>
    <row r="71" spans="1:6" ht="15.75">
      <c r="A71" s="21"/>
      <c r="B71" s="22" t="s">
        <v>30</v>
      </c>
      <c r="C71" s="21" t="s">
        <v>13</v>
      </c>
      <c r="D71" s="23">
        <v>0</v>
      </c>
      <c r="E71" s="23">
        <v>0</v>
      </c>
      <c r="F71" s="23">
        <v>0</v>
      </c>
    </row>
    <row r="72" spans="1:6" ht="15.75">
      <c r="A72" s="21"/>
      <c r="B72" s="22" t="s">
        <v>31</v>
      </c>
      <c r="C72" s="21" t="s">
        <v>13</v>
      </c>
      <c r="D72" s="23">
        <v>0</v>
      </c>
      <c r="E72" s="23">
        <v>0</v>
      </c>
      <c r="F72" s="23">
        <v>0</v>
      </c>
    </row>
    <row r="73" spans="1:6" ht="15.75">
      <c r="A73" s="21"/>
      <c r="B73" s="22" t="s">
        <v>57</v>
      </c>
      <c r="C73" s="21" t="s">
        <v>13</v>
      </c>
      <c r="D73" s="23">
        <v>0</v>
      </c>
      <c r="E73" s="23">
        <v>0</v>
      </c>
      <c r="F73" s="23">
        <v>0</v>
      </c>
    </row>
    <row r="74" spans="1:6" ht="15.75">
      <c r="A74" s="21"/>
      <c r="B74" s="22" t="s">
        <v>30</v>
      </c>
      <c r="C74" s="21" t="s">
        <v>13</v>
      </c>
      <c r="D74" s="23">
        <v>0</v>
      </c>
      <c r="E74" s="23">
        <v>0</v>
      </c>
      <c r="F74" s="23">
        <v>0</v>
      </c>
    </row>
    <row r="75" spans="1:6" ht="15.75">
      <c r="A75" s="21"/>
      <c r="B75" s="22" t="s">
        <v>31</v>
      </c>
      <c r="C75" s="21" t="s">
        <v>13</v>
      </c>
      <c r="D75" s="23">
        <v>0</v>
      </c>
      <c r="E75" s="23">
        <v>0</v>
      </c>
      <c r="F75" s="23">
        <v>0</v>
      </c>
    </row>
    <row r="76" spans="1:6" ht="94.5">
      <c r="A76" s="21" t="s">
        <v>6</v>
      </c>
      <c r="B76" s="22" t="s">
        <v>58</v>
      </c>
      <c r="C76" s="21" t="s">
        <v>13</v>
      </c>
      <c r="D76" s="23">
        <v>0</v>
      </c>
      <c r="E76" s="23">
        <v>0</v>
      </c>
      <c r="F76" s="23">
        <v>0</v>
      </c>
    </row>
    <row r="77" spans="1:6" ht="15.75">
      <c r="A77" s="21"/>
      <c r="B77" s="22" t="s">
        <v>59</v>
      </c>
      <c r="C77" s="21" t="s">
        <v>13</v>
      </c>
      <c r="D77" s="23">
        <v>0</v>
      </c>
      <c r="E77" s="23">
        <v>0</v>
      </c>
      <c r="F77" s="23">
        <v>0</v>
      </c>
    </row>
    <row r="78" spans="1:6" ht="15.75">
      <c r="A78" s="21"/>
      <c r="B78" s="22" t="s">
        <v>60</v>
      </c>
      <c r="C78" s="21" t="s">
        <v>13</v>
      </c>
      <c r="D78" s="23">
        <v>0</v>
      </c>
      <c r="E78" s="23">
        <v>0</v>
      </c>
      <c r="F78" s="23">
        <v>0</v>
      </c>
    </row>
    <row r="79" spans="1:6" ht="47.25">
      <c r="A79" s="21" t="s">
        <v>7</v>
      </c>
      <c r="B79" s="22" t="s">
        <v>92</v>
      </c>
      <c r="C79" s="21"/>
      <c r="D79" s="33">
        <f>D81+D82</f>
        <v>0.308</v>
      </c>
      <c r="E79" s="33">
        <f>E81+E82</f>
        <v>0.31</v>
      </c>
      <c r="F79" s="33">
        <f>F81+F82</f>
        <v>0.31</v>
      </c>
    </row>
    <row r="80" spans="1:6" ht="15.75">
      <c r="A80" s="21"/>
      <c r="B80" s="22" t="s">
        <v>23</v>
      </c>
      <c r="C80" s="21"/>
      <c r="D80" s="23">
        <v>0</v>
      </c>
      <c r="E80" s="23">
        <v>0</v>
      </c>
      <c r="F80" s="23">
        <v>0</v>
      </c>
    </row>
    <row r="81" spans="1:6" ht="47.25">
      <c r="A81" s="21" t="s">
        <v>8</v>
      </c>
      <c r="B81" s="22" t="s">
        <v>61</v>
      </c>
      <c r="C81" s="21" t="s">
        <v>64</v>
      </c>
      <c r="D81" s="23">
        <v>0.298</v>
      </c>
      <c r="E81" s="23">
        <v>0.3</v>
      </c>
      <c r="F81" s="23">
        <v>0.3</v>
      </c>
    </row>
    <row r="82" spans="1:6" ht="110.25">
      <c r="A82" s="21" t="s">
        <v>62</v>
      </c>
      <c r="B82" s="22" t="s">
        <v>63</v>
      </c>
      <c r="C82" s="21" t="s">
        <v>64</v>
      </c>
      <c r="D82" s="23">
        <v>0.01</v>
      </c>
      <c r="E82" s="23">
        <v>0.01</v>
      </c>
      <c r="F82" s="23">
        <v>0.01</v>
      </c>
    </row>
    <row r="83" spans="1:6" ht="15.75">
      <c r="A83" s="21"/>
      <c r="B83" s="22" t="s">
        <v>54</v>
      </c>
      <c r="C83" s="21" t="s">
        <v>64</v>
      </c>
      <c r="D83" s="23">
        <v>0.01</v>
      </c>
      <c r="E83" s="23">
        <v>0.01</v>
      </c>
      <c r="F83" s="23">
        <v>0.01</v>
      </c>
    </row>
    <row r="84" spans="1:6" ht="15.75">
      <c r="A84" s="21"/>
      <c r="B84" s="22" t="s">
        <v>55</v>
      </c>
      <c r="C84" s="21" t="s">
        <v>64</v>
      </c>
      <c r="D84" s="23">
        <v>0</v>
      </c>
      <c r="E84" s="23">
        <v>0</v>
      </c>
      <c r="F84" s="23">
        <v>0</v>
      </c>
    </row>
    <row r="85" spans="1:6" ht="15.75">
      <c r="A85" s="21"/>
      <c r="B85" s="22" t="s">
        <v>56</v>
      </c>
      <c r="C85" s="21" t="s">
        <v>64</v>
      </c>
      <c r="D85" s="23">
        <v>0</v>
      </c>
      <c r="E85" s="23">
        <v>0</v>
      </c>
      <c r="F85" s="23">
        <v>0</v>
      </c>
    </row>
    <row r="86" spans="1:6" ht="15.75">
      <c r="A86" s="21"/>
      <c r="B86" s="22" t="s">
        <v>57</v>
      </c>
      <c r="C86" s="21" t="s">
        <v>64</v>
      </c>
      <c r="D86" s="23">
        <v>0</v>
      </c>
      <c r="E86" s="23">
        <v>0</v>
      </c>
      <c r="F86" s="23">
        <v>0</v>
      </c>
    </row>
    <row r="87" spans="1:6" ht="110.25">
      <c r="A87" s="21" t="s">
        <v>65</v>
      </c>
      <c r="B87" s="22" t="s">
        <v>66</v>
      </c>
      <c r="C87" s="21" t="s">
        <v>64</v>
      </c>
      <c r="D87" s="23">
        <v>0</v>
      </c>
      <c r="E87" s="23">
        <v>0</v>
      </c>
      <c r="F87" s="23">
        <v>0</v>
      </c>
    </row>
    <row r="88" spans="1:6" ht="47.25">
      <c r="A88" s="21" t="s">
        <v>10</v>
      </c>
      <c r="B88" s="22" t="s">
        <v>93</v>
      </c>
      <c r="C88" s="21"/>
      <c r="D88" s="23">
        <f>D90+D91</f>
        <v>330</v>
      </c>
      <c r="E88" s="23">
        <f>E90+E91</f>
        <v>328</v>
      </c>
      <c r="F88" s="23">
        <f>F90+F91</f>
        <v>328</v>
      </c>
    </row>
    <row r="89" spans="1:6" ht="15.75">
      <c r="A89" s="21"/>
      <c r="B89" s="22" t="s">
        <v>23</v>
      </c>
      <c r="C89" s="21"/>
      <c r="D89" s="23">
        <v>0</v>
      </c>
      <c r="E89" s="23">
        <v>0</v>
      </c>
      <c r="F89" s="23">
        <v>0</v>
      </c>
    </row>
    <row r="90" spans="1:6" ht="47.25">
      <c r="A90" s="21" t="s">
        <v>11</v>
      </c>
      <c r="B90" s="22" t="s">
        <v>67</v>
      </c>
      <c r="C90" s="21" t="s">
        <v>68</v>
      </c>
      <c r="D90" s="23">
        <v>298</v>
      </c>
      <c r="E90" s="23">
        <v>300</v>
      </c>
      <c r="F90" s="23">
        <v>300</v>
      </c>
    </row>
    <row r="91" spans="1:6" ht="110.25">
      <c r="A91" s="21" t="s">
        <v>12</v>
      </c>
      <c r="B91" s="22" t="s">
        <v>69</v>
      </c>
      <c r="C91" s="21" t="s">
        <v>68</v>
      </c>
      <c r="D91" s="23">
        <v>32</v>
      </c>
      <c r="E91" s="23">
        <v>28</v>
      </c>
      <c r="F91" s="23">
        <v>28</v>
      </c>
    </row>
    <row r="92" spans="1:6" ht="15.75">
      <c r="A92" s="21"/>
      <c r="B92" s="22" t="s">
        <v>54</v>
      </c>
      <c r="C92" s="21" t="s">
        <v>68</v>
      </c>
      <c r="D92" s="23">
        <v>32</v>
      </c>
      <c r="E92" s="23">
        <v>28</v>
      </c>
      <c r="F92" s="23">
        <v>28</v>
      </c>
    </row>
    <row r="93" spans="1:6" ht="15.75">
      <c r="A93" s="21"/>
      <c r="B93" s="22" t="s">
        <v>55</v>
      </c>
      <c r="C93" s="21" t="s">
        <v>68</v>
      </c>
      <c r="D93" s="23">
        <v>0</v>
      </c>
      <c r="E93" s="23">
        <v>0</v>
      </c>
      <c r="F93" s="23">
        <v>0</v>
      </c>
    </row>
    <row r="94" spans="1:6" ht="15.75">
      <c r="A94" s="21"/>
      <c r="B94" s="22" t="s">
        <v>56</v>
      </c>
      <c r="C94" s="21" t="s">
        <v>68</v>
      </c>
      <c r="D94" s="23">
        <v>0</v>
      </c>
      <c r="E94" s="23">
        <v>0</v>
      </c>
      <c r="F94" s="23">
        <v>0</v>
      </c>
    </row>
    <row r="95" spans="1:6" ht="15.75">
      <c r="A95" s="21"/>
      <c r="B95" s="22" t="s">
        <v>57</v>
      </c>
      <c r="C95" s="21" t="s">
        <v>68</v>
      </c>
      <c r="D95" s="23">
        <v>0</v>
      </c>
      <c r="E95" s="23">
        <v>0</v>
      </c>
      <c r="F95" s="23">
        <v>0</v>
      </c>
    </row>
    <row r="96" spans="1:6" ht="31.5">
      <c r="A96" s="21" t="s">
        <v>14</v>
      </c>
      <c r="B96" s="22" t="s">
        <v>70</v>
      </c>
      <c r="C96" s="21" t="s">
        <v>68</v>
      </c>
      <c r="D96" s="23">
        <v>330</v>
      </c>
      <c r="E96" s="23">
        <v>328</v>
      </c>
      <c r="F96" s="23">
        <v>328</v>
      </c>
    </row>
    <row r="97" spans="1:6" ht="47.25">
      <c r="A97" s="21" t="s">
        <v>15</v>
      </c>
      <c r="B97" s="22" t="s">
        <v>71</v>
      </c>
      <c r="C97" s="21" t="s">
        <v>4</v>
      </c>
      <c r="D97" s="23">
        <f>'[1]МКема'!$X$252</f>
        <v>16318.891347357</v>
      </c>
      <c r="E97" s="23">
        <f>'[2]Анализ 2017'!$AA$45</f>
        <v>18503.81</v>
      </c>
      <c r="F97" s="23">
        <f>'[2]Анализ 2017'!$AD$45</f>
        <v>27261.81583434178</v>
      </c>
    </row>
    <row r="98" spans="1:6" ht="63">
      <c r="A98" s="21" t="s">
        <v>72</v>
      </c>
      <c r="B98" s="22" t="s">
        <v>16</v>
      </c>
      <c r="C98" s="21"/>
      <c r="D98" s="23"/>
      <c r="E98" s="23"/>
      <c r="F98" s="23"/>
    </row>
    <row r="99" spans="1:6" ht="31.5">
      <c r="A99" s="21" t="s">
        <v>73</v>
      </c>
      <c r="B99" s="22" t="s">
        <v>17</v>
      </c>
      <c r="C99" s="21" t="s">
        <v>18</v>
      </c>
      <c r="D99" s="30">
        <f>'[2]Анализ 2017'!$X$30</f>
        <v>12</v>
      </c>
      <c r="E99" s="30">
        <f>'[2]Анализ 2017'!$AA$30</f>
        <v>15.5</v>
      </c>
      <c r="F99" s="30">
        <f>'[2]Анализ 2017'!$AD$30</f>
        <v>15.478707758447888</v>
      </c>
    </row>
    <row r="100" spans="1:6" ht="47.25">
      <c r="A100" s="21" t="s">
        <v>74</v>
      </c>
      <c r="B100" s="22" t="s">
        <v>19</v>
      </c>
      <c r="C100" s="21" t="s">
        <v>20</v>
      </c>
      <c r="D100" s="23">
        <f>'[2]Анализ 2017'!$X$31/1000</f>
        <v>24.760461458333335</v>
      </c>
      <c r="E100" s="23">
        <f>'[2]Анализ 2017'!$AA$31/1000</f>
        <v>26.88944</v>
      </c>
      <c r="F100" s="23">
        <f>'[2]Анализ 2017'!$AD$31/1000</f>
        <v>29.222345135606826</v>
      </c>
    </row>
    <row r="101" spans="1:6" ht="63">
      <c r="A101" s="21" t="s">
        <v>75</v>
      </c>
      <c r="B101" s="22" t="s">
        <v>21</v>
      </c>
      <c r="C101" s="21"/>
      <c r="D101" s="23"/>
      <c r="E101" s="27"/>
      <c r="F101" s="23"/>
    </row>
    <row r="102" spans="1:7" ht="31.5">
      <c r="A102" s="21" t="s">
        <v>76</v>
      </c>
      <c r="B102" s="22" t="s">
        <v>77</v>
      </c>
      <c r="C102" s="21" t="s">
        <v>4</v>
      </c>
      <c r="D102" s="23">
        <v>0</v>
      </c>
      <c r="E102" s="23">
        <v>0</v>
      </c>
      <c r="F102" s="23">
        <v>0</v>
      </c>
      <c r="G102" s="28"/>
    </row>
    <row r="103" spans="1:6" ht="31.5">
      <c r="A103" s="21" t="s">
        <v>78</v>
      </c>
      <c r="B103" s="22" t="s">
        <v>79</v>
      </c>
      <c r="C103" s="21" t="s">
        <v>4</v>
      </c>
      <c r="D103" s="23">
        <v>0</v>
      </c>
      <c r="E103" s="23">
        <v>0</v>
      </c>
      <c r="F103" s="23">
        <v>0</v>
      </c>
    </row>
    <row r="104" spans="1:6" ht="15.75">
      <c r="A104" s="49" t="s">
        <v>80</v>
      </c>
      <c r="B104" s="50" t="s">
        <v>81</v>
      </c>
      <c r="C104" s="49" t="s">
        <v>4</v>
      </c>
      <c r="D104" s="45">
        <f>'[3]Анализ 2017'!$X$42</f>
        <v>57.754287356999995</v>
      </c>
      <c r="E104" s="45">
        <f>'[3]Анализ 2017'!$AA$42</f>
        <v>32</v>
      </c>
      <c r="F104" s="45">
        <f>'[3]Анализ 2017'!$AD$42</f>
        <v>127.92</v>
      </c>
    </row>
    <row r="105" spans="1:6" ht="15.75">
      <c r="A105" s="49"/>
      <c r="B105" s="50"/>
      <c r="C105" s="49"/>
      <c r="D105" s="46"/>
      <c r="E105" s="46"/>
      <c r="F105" s="46"/>
    </row>
    <row r="106" spans="1:6" ht="31.5">
      <c r="A106" s="21" t="s">
        <v>82</v>
      </c>
      <c r="B106" s="22" t="s">
        <v>96</v>
      </c>
      <c r="C106" s="21" t="s">
        <v>4</v>
      </c>
      <c r="D106" s="23">
        <v>0</v>
      </c>
      <c r="E106" s="23">
        <v>0</v>
      </c>
      <c r="F106" s="23">
        <v>0</v>
      </c>
    </row>
    <row r="107" spans="1:6" ht="63">
      <c r="A107" s="21" t="s">
        <v>83</v>
      </c>
      <c r="B107" s="22" t="s">
        <v>84</v>
      </c>
      <c r="C107" s="21" t="s">
        <v>9</v>
      </c>
      <c r="D107" s="23">
        <v>0</v>
      </c>
      <c r="E107" s="23">
        <v>0</v>
      </c>
      <c r="F107" s="23">
        <v>0</v>
      </c>
    </row>
    <row r="108" spans="1:6" ht="126">
      <c r="A108" s="21" t="s">
        <v>85</v>
      </c>
      <c r="B108" s="22" t="s">
        <v>86</v>
      </c>
      <c r="C108" s="21"/>
      <c r="D108" s="23">
        <v>0</v>
      </c>
      <c r="E108" s="23">
        <v>0</v>
      </c>
      <c r="F108" s="23">
        <v>0</v>
      </c>
    </row>
    <row r="109" s="26" customFormat="1" ht="17.25" customHeight="1">
      <c r="A109" s="29" t="s">
        <v>94</v>
      </c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17" bottom="0.17" header="0.1968503937007874" footer="0.1968503937007874"/>
  <pageSetup fitToHeight="0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7">
      <pane xSplit="3" ySplit="4" topLeftCell="D98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A90" sqref="A90:IV90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125" style="16" customWidth="1"/>
    <col min="7" max="16384" width="9.125" style="1" customWidth="1"/>
  </cols>
  <sheetData>
    <row r="1" ht="15.75">
      <c r="F1" s="17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7" ht="15.75">
      <c r="D9" s="19">
        <f>D49+D56+D63</f>
        <v>1365.488909</v>
      </c>
      <c r="E9" s="19">
        <f>E49+E56+E63</f>
        <v>1367.2982000000002</v>
      </c>
      <c r="F9" s="19">
        <f>F49+F56+F63</f>
        <v>1403.9094</v>
      </c>
      <c r="G9" s="15"/>
    </row>
    <row r="10" spans="1:6" s="2" customFormat="1" ht="47.25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1365.488909</v>
      </c>
      <c r="E11" s="23">
        <f>E13+E63</f>
        <v>1367.2982000000002</v>
      </c>
      <c r="F11" s="23">
        <f>F13+F63</f>
        <v>1403.9094</v>
      </c>
    </row>
    <row r="12" spans="1:6" s="3" customFormat="1" ht="15.75">
      <c r="A12" s="9"/>
      <c r="B12" s="10" t="s">
        <v>23</v>
      </c>
      <c r="C12" s="9"/>
      <c r="D12" s="23">
        <v>0</v>
      </c>
      <c r="E12" s="23">
        <v>0</v>
      </c>
      <c r="F12" s="23">
        <v>0</v>
      </c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1187.559</v>
      </c>
      <c r="E13" s="23">
        <f>E14</f>
        <v>1188.766</v>
      </c>
      <c r="F13" s="23">
        <f>F14</f>
        <v>1222.978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1187.559</v>
      </c>
      <c r="E14" s="23">
        <f>E15+E16</f>
        <v>1188.766</v>
      </c>
      <c r="F14" s="23">
        <f>F15+F16</f>
        <v>1222.978</v>
      </c>
    </row>
    <row r="15" spans="1:6" s="3" customFormat="1" ht="15.75">
      <c r="A15" s="9"/>
      <c r="B15" s="10" t="s">
        <v>30</v>
      </c>
      <c r="C15" s="9" t="s">
        <v>13</v>
      </c>
      <c r="D15" s="23">
        <f>'[1]Амгу'!$M$20</f>
        <v>563.134</v>
      </c>
      <c r="E15" s="23">
        <f>'[2]Анализ 2017'!$AN$14</f>
        <v>563.134</v>
      </c>
      <c r="F15" s="23">
        <f>'[2]Анализ 2017'!$AQ$14</f>
        <v>598.553</v>
      </c>
    </row>
    <row r="16" spans="1:6" s="3" customFormat="1" ht="15.75">
      <c r="A16" s="9"/>
      <c r="B16" s="10" t="s">
        <v>31</v>
      </c>
      <c r="C16" s="9" t="s">
        <v>13</v>
      </c>
      <c r="D16" s="23">
        <f>'[1]Амгу'!$W$20</f>
        <v>624.425</v>
      </c>
      <c r="E16" s="23">
        <f>'[2]Анализ 2017'!$AO$14</f>
        <v>625.632</v>
      </c>
      <c r="F16" s="23">
        <f>'[2]Анализ 2017'!$AR$14</f>
        <v>624.425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</row>
    <row r="30" spans="1:6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</row>
    <row r="31" spans="1:6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f>D50</f>
        <v>1187.559</v>
      </c>
      <c r="E49" s="23">
        <f>E50</f>
        <v>1188.766</v>
      </c>
      <c r="F49" s="23">
        <f>F50</f>
        <v>1222.978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f>D51+D52</f>
        <v>1187.559</v>
      </c>
      <c r="E50" s="23">
        <f>E51+E52</f>
        <v>1188.766</v>
      </c>
      <c r="F50" s="23">
        <f>F51+F52</f>
        <v>1222.978</v>
      </c>
    </row>
    <row r="51" spans="1:6" s="6" customFormat="1" ht="15.75">
      <c r="A51" s="9"/>
      <c r="B51" s="10" t="s">
        <v>30</v>
      </c>
      <c r="C51" s="9" t="s">
        <v>13</v>
      </c>
      <c r="D51" s="23">
        <f aca="true" t="shared" si="0" ref="D51:F52">D15</f>
        <v>563.134</v>
      </c>
      <c r="E51" s="23">
        <f t="shared" si="0"/>
        <v>563.134</v>
      </c>
      <c r="F51" s="23">
        <f t="shared" si="0"/>
        <v>598.553</v>
      </c>
    </row>
    <row r="52" spans="1:6" ht="15.75">
      <c r="A52" s="9"/>
      <c r="B52" s="10" t="s">
        <v>31</v>
      </c>
      <c r="C52" s="9" t="s">
        <v>13</v>
      </c>
      <c r="D52" s="23">
        <f t="shared" si="0"/>
        <v>624.425</v>
      </c>
      <c r="E52" s="23">
        <f t="shared" si="0"/>
        <v>625.632</v>
      </c>
      <c r="F52" s="23">
        <f t="shared" si="0"/>
        <v>624.425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177.92990899999995</v>
      </c>
      <c r="E63" s="23">
        <f>E64</f>
        <v>178.5322</v>
      </c>
      <c r="F63" s="23">
        <f>F64</f>
        <v>180.9314</v>
      </c>
    </row>
    <row r="64" spans="1:6" ht="15.75">
      <c r="A64" s="9"/>
      <c r="B64" s="10" t="s">
        <v>54</v>
      </c>
      <c r="C64" s="9" t="s">
        <v>13</v>
      </c>
      <c r="D64" s="23">
        <f>D65+D66</f>
        <v>177.92990899999995</v>
      </c>
      <c r="E64" s="23">
        <f>E65+E66</f>
        <v>178.5322</v>
      </c>
      <c r="F64" s="23">
        <f>F65+F66</f>
        <v>180.9314</v>
      </c>
    </row>
    <row r="65" spans="1:6" ht="15.75">
      <c r="A65" s="9"/>
      <c r="B65" s="10" t="s">
        <v>30</v>
      </c>
      <c r="C65" s="9" t="s">
        <v>13</v>
      </c>
      <c r="D65" s="23">
        <f>'[1]Амгу'!$M$21+'[1]Амгу'!$M$25</f>
        <v>95.49682899999999</v>
      </c>
      <c r="E65" s="23">
        <f>'[2]Анализ 2017'!$AN$15+'[2]Анализ 2017'!$AN$16</f>
        <v>95.99682899999999</v>
      </c>
      <c r="F65" s="23">
        <f>'[2]Анализ 2017'!$AQ$15+'[2]Анализ 2017'!$AQ$16</f>
        <v>98.49832</v>
      </c>
    </row>
    <row r="66" spans="1:6" ht="15.75">
      <c r="A66" s="9"/>
      <c r="B66" s="10" t="s">
        <v>31</v>
      </c>
      <c r="C66" s="9" t="s">
        <v>13</v>
      </c>
      <c r="D66" s="23">
        <f>'[1]Амгу'!$W$21+'[1]Амгу'!$W$25</f>
        <v>82.43307999999996</v>
      </c>
      <c r="E66" s="23">
        <f>'[2]Анализ 2017'!$AO$15+'[2]Анализ 2017'!$AO$16</f>
        <v>82.535371</v>
      </c>
      <c r="F66" s="23">
        <f>'[2]Анализ 2017'!$AR$15+'[2]Анализ 2017'!$AR$16</f>
        <v>82.43308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23">
        <f>D81+D82</f>
        <v>0.34700000000000003</v>
      </c>
      <c r="E79" s="23">
        <f>E81+E82</f>
        <v>0.34600000000000003</v>
      </c>
      <c r="F79" s="23">
        <f>F81+F82</f>
        <v>0.34600000000000003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23">
        <v>0.329</v>
      </c>
      <c r="E81" s="23">
        <v>0.328</v>
      </c>
      <c r="F81" s="23">
        <v>0.328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0.018</v>
      </c>
      <c r="E82" s="23">
        <v>0.018</v>
      </c>
      <c r="F82" s="23">
        <v>0.018</v>
      </c>
    </row>
    <row r="83" spans="1:6" ht="15.75">
      <c r="A83" s="9"/>
      <c r="B83" s="10" t="s">
        <v>54</v>
      </c>
      <c r="C83" s="9" t="s">
        <v>64</v>
      </c>
      <c r="D83" s="23">
        <v>0.018</v>
      </c>
      <c r="E83" s="23">
        <v>0.018</v>
      </c>
      <c r="F83" s="23">
        <v>0.018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361</v>
      </c>
      <c r="E88" s="23">
        <f>E90+E91</f>
        <v>358</v>
      </c>
      <c r="F88" s="23">
        <f>F90+F91</f>
        <v>358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329</v>
      </c>
      <c r="E90" s="23">
        <v>328</v>
      </c>
      <c r="F90" s="23">
        <v>328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32</v>
      </c>
      <c r="E91" s="23">
        <v>30</v>
      </c>
      <c r="F91" s="23">
        <v>30</v>
      </c>
    </row>
    <row r="92" spans="1:6" ht="15.75">
      <c r="A92" s="9"/>
      <c r="B92" s="10" t="s">
        <v>54</v>
      </c>
      <c r="C92" s="9" t="s">
        <v>68</v>
      </c>
      <c r="D92" s="23">
        <v>32</v>
      </c>
      <c r="E92" s="23">
        <v>30</v>
      </c>
      <c r="F92" s="23">
        <v>30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361</v>
      </c>
      <c r="E96" s="23">
        <v>358</v>
      </c>
      <c r="F96" s="23">
        <v>358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'[1]Амгу'!$X$252</f>
        <v>26509.991845094002</v>
      </c>
      <c r="E97" s="23">
        <f>'[2]Анализ 2017'!$AP$45</f>
        <v>25909.7963766922</v>
      </c>
      <c r="F97" s="23">
        <f>'[2]Анализ 2017'!$AS$45</f>
        <v>35810.1452549917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2017'!$AM$30</f>
        <v>17</v>
      </c>
      <c r="E99" s="30">
        <f>'[2]Анализ 2017'!$AP$30</f>
        <v>14.6</v>
      </c>
      <c r="F99" s="30">
        <f>'[2]Анализ 2017'!$AS$30</f>
        <v>14.564119472764915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2017'!$AM$31/1000</f>
        <v>22.324250833333334</v>
      </c>
      <c r="E100" s="23">
        <f>'[2]Анализ 2017'!$AP$31/1000</f>
        <v>26.835673515981735</v>
      </c>
      <c r="F100" s="23">
        <f>'[2]Анализ 2017'!$AS$31/1000</f>
        <v>28.620891842971293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3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2017'!$AM$42</f>
        <v>65.817605094</v>
      </c>
      <c r="E104" s="45">
        <f>'[3]Анализ 2017'!$AP$42</f>
        <v>40.8</v>
      </c>
      <c r="F104" s="45">
        <f>'[3]Анализ 2017'!$AS$42</f>
        <v>126.96000000000001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104:A105"/>
    <mergeCell ref="B104:B105"/>
    <mergeCell ref="C104:C105"/>
    <mergeCell ref="A7:F7"/>
    <mergeCell ref="D104:D105"/>
    <mergeCell ref="E104:E105"/>
    <mergeCell ref="F104:F105"/>
  </mergeCells>
  <printOptions/>
  <pageMargins left="0.19" right="0.17" top="0.17" bottom="0.3937007874015748" header="0.1968503937007874" footer="0.1968503937007874"/>
  <pageSetup fitToHeight="0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7">
      <pane xSplit="3" ySplit="4" topLeftCell="D10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A81" sqref="A81:IV81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125" style="16" customWidth="1"/>
    <col min="7" max="16384" width="9.125" style="1" customWidth="1"/>
  </cols>
  <sheetData>
    <row r="1" ht="15.75">
      <c r="F1" s="17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19">
        <f>D13+D63</f>
        <v>218.160742</v>
      </c>
      <c r="E9" s="19">
        <f>E13+E63</f>
        <v>228.911</v>
      </c>
      <c r="F9" s="19">
        <f>F13+F63</f>
        <v>230.42066999999997</v>
      </c>
    </row>
    <row r="10" spans="1:6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218.160742</v>
      </c>
      <c r="E11" s="23">
        <f>E13+E63</f>
        <v>228.911</v>
      </c>
      <c r="F11" s="23">
        <f>F13+F63</f>
        <v>230.42066999999997</v>
      </c>
    </row>
    <row r="12" spans="1:6" s="3" customFormat="1" ht="15.75">
      <c r="A12" s="9"/>
      <c r="B12" s="10" t="s">
        <v>23</v>
      </c>
      <c r="C12" s="9"/>
      <c r="D12" s="23"/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188.09199999999998</v>
      </c>
      <c r="E13" s="23">
        <f>E14</f>
        <v>200.913</v>
      </c>
      <c r="F13" s="23">
        <f>F14</f>
        <v>196.082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188.09199999999998</v>
      </c>
      <c r="E14" s="23">
        <f>E15+E16</f>
        <v>200.913</v>
      </c>
      <c r="F14" s="23">
        <f>F15+F16</f>
        <v>196.082</v>
      </c>
    </row>
    <row r="15" spans="1:6" s="3" customFormat="1" ht="15.75">
      <c r="A15" s="9"/>
      <c r="B15" s="10" t="s">
        <v>30</v>
      </c>
      <c r="C15" s="9" t="s">
        <v>13</v>
      </c>
      <c r="D15" s="23">
        <f>'[1]Макс'!$M$20</f>
        <v>80.904</v>
      </c>
      <c r="E15" s="23">
        <f>'[2]Анализ 2017'!$BC$14</f>
        <v>80.904</v>
      </c>
      <c r="F15" s="23">
        <f>'[2]Анализ 2017'!$BF$14</f>
        <v>85.001</v>
      </c>
    </row>
    <row r="16" spans="1:6" s="3" customFormat="1" ht="15.75">
      <c r="A16" s="9"/>
      <c r="B16" s="10" t="s">
        <v>31</v>
      </c>
      <c r="C16" s="9" t="s">
        <v>13</v>
      </c>
      <c r="D16" s="23">
        <f>'[1]Макс'!$W$20</f>
        <v>107.18799999999999</v>
      </c>
      <c r="E16" s="23">
        <f>'[2]Анализ 2017'!$BD$14</f>
        <v>120.009</v>
      </c>
      <c r="F16" s="23">
        <f>'[2]Анализ 2017'!$BG$14</f>
        <v>111.081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</row>
    <row r="30" spans="1:6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</row>
    <row r="31" spans="1:6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f>D50</f>
        <v>188.09199999999998</v>
      </c>
      <c r="E49" s="23">
        <f>E50</f>
        <v>200.913</v>
      </c>
      <c r="F49" s="23">
        <f>F50</f>
        <v>196.082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f>D51+D52</f>
        <v>188.09199999999998</v>
      </c>
      <c r="E50" s="23">
        <f>E51+E52</f>
        <v>200.913</v>
      </c>
      <c r="F50" s="23">
        <f>F51+F52</f>
        <v>196.082</v>
      </c>
    </row>
    <row r="51" spans="1:6" s="6" customFormat="1" ht="15.75">
      <c r="A51" s="9"/>
      <c r="B51" s="10" t="s">
        <v>30</v>
      </c>
      <c r="C51" s="9" t="s">
        <v>13</v>
      </c>
      <c r="D51" s="23">
        <f aca="true" t="shared" si="0" ref="D51:F52">D15</f>
        <v>80.904</v>
      </c>
      <c r="E51" s="23">
        <f t="shared" si="0"/>
        <v>80.904</v>
      </c>
      <c r="F51" s="23">
        <f t="shared" si="0"/>
        <v>85.001</v>
      </c>
    </row>
    <row r="52" spans="1:6" ht="15.75">
      <c r="A52" s="9"/>
      <c r="B52" s="10" t="s">
        <v>31</v>
      </c>
      <c r="C52" s="9" t="s">
        <v>13</v>
      </c>
      <c r="D52" s="23">
        <f t="shared" si="0"/>
        <v>107.18799999999999</v>
      </c>
      <c r="E52" s="23">
        <f t="shared" si="0"/>
        <v>120.009</v>
      </c>
      <c r="F52" s="23">
        <f t="shared" si="0"/>
        <v>111.081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30.068742000000015</v>
      </c>
      <c r="E63" s="23">
        <f>E64</f>
        <v>27.998</v>
      </c>
      <c r="F63" s="23">
        <f>F64</f>
        <v>34.33866999999999</v>
      </c>
    </row>
    <row r="64" spans="1:6" ht="15.75">
      <c r="A64" s="9"/>
      <c r="B64" s="10" t="s">
        <v>54</v>
      </c>
      <c r="C64" s="9" t="s">
        <v>13</v>
      </c>
      <c r="D64" s="23">
        <f>D65+D66</f>
        <v>30.068742000000015</v>
      </c>
      <c r="E64" s="23">
        <f>E65+E66</f>
        <v>27.998</v>
      </c>
      <c r="F64" s="23">
        <f>F65+F66</f>
        <v>34.33866999999999</v>
      </c>
    </row>
    <row r="65" spans="1:6" ht="15.75">
      <c r="A65" s="9"/>
      <c r="B65" s="10" t="s">
        <v>30</v>
      </c>
      <c r="C65" s="9" t="s">
        <v>13</v>
      </c>
      <c r="D65" s="23">
        <f>'[1]Макс'!$M$21+'[1]Макс'!$M$25</f>
        <v>10.33399600000001</v>
      </c>
      <c r="E65" s="23">
        <f>'[2]Анализ 2017'!$BC$15+'[2]Анализ 2017'!$BC$16</f>
        <v>11.657</v>
      </c>
      <c r="F65" s="23">
        <f>'[2]Анализ 2017'!$BF$15+'[2]Анализ 2017'!$BF$16</f>
        <v>14.603919999999999</v>
      </c>
    </row>
    <row r="66" spans="1:6" ht="15.75">
      <c r="A66" s="9"/>
      <c r="B66" s="10" t="s">
        <v>31</v>
      </c>
      <c r="C66" s="9" t="s">
        <v>13</v>
      </c>
      <c r="D66" s="23">
        <f>'[1]Макс'!$W$21+'[1]Макс'!$W$25</f>
        <v>19.734746000000005</v>
      </c>
      <c r="E66" s="23">
        <f>'[2]Анализ 2017'!$BD$15+'[2]Анализ 2017'!$BD$16</f>
        <v>16.341</v>
      </c>
      <c r="F66" s="23">
        <f>'[2]Анализ 2017'!$BG$15+'[2]Анализ 2017'!$BG$16</f>
        <v>19.73475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33">
        <f>D81+D82</f>
        <v>0.111</v>
      </c>
      <c r="E79" s="33">
        <f>E81+E82</f>
        <v>0.113</v>
      </c>
      <c r="F79" s="33">
        <f>F81+F82</f>
        <v>0.113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33">
        <v>0.105</v>
      </c>
      <c r="E81" s="33">
        <v>0.107</v>
      </c>
      <c r="F81" s="33">
        <v>0.107</v>
      </c>
    </row>
    <row r="82" spans="1:6" ht="110.25">
      <c r="A82" s="9" t="s">
        <v>62</v>
      </c>
      <c r="B82" s="10" t="s">
        <v>63</v>
      </c>
      <c r="C82" s="9" t="s">
        <v>64</v>
      </c>
      <c r="D82" s="33">
        <v>0.006</v>
      </c>
      <c r="E82" s="33">
        <v>0.006</v>
      </c>
      <c r="F82" s="33">
        <v>0.006</v>
      </c>
    </row>
    <row r="83" spans="1:6" ht="15.75">
      <c r="A83" s="9"/>
      <c r="B83" s="10" t="s">
        <v>54</v>
      </c>
      <c r="C83" s="9" t="s">
        <v>64</v>
      </c>
      <c r="D83" s="23">
        <v>0.006</v>
      </c>
      <c r="E83" s="23">
        <v>0.006</v>
      </c>
      <c r="F83" s="23">
        <v>0.006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33">
        <f>D90+D91</f>
        <v>118</v>
      </c>
      <c r="E88" s="33">
        <f>E90+E91</f>
        <v>120</v>
      </c>
      <c r="F88" s="33">
        <f>F90+F91</f>
        <v>120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33">
        <v>105</v>
      </c>
      <c r="E90" s="33">
        <v>107</v>
      </c>
      <c r="F90" s="33">
        <v>107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13</v>
      </c>
      <c r="E91" s="23">
        <v>13</v>
      </c>
      <c r="F91" s="23">
        <v>13</v>
      </c>
    </row>
    <row r="92" spans="1:6" ht="15.75">
      <c r="A92" s="9"/>
      <c r="B92" s="10" t="s">
        <v>54</v>
      </c>
      <c r="C92" s="9" t="s">
        <v>68</v>
      </c>
      <c r="D92" s="23">
        <v>13</v>
      </c>
      <c r="E92" s="23">
        <v>13</v>
      </c>
      <c r="F92" s="23">
        <v>13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118</v>
      </c>
      <c r="E96" s="23">
        <v>120</v>
      </c>
      <c r="F96" s="23">
        <v>120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'[1]Макс'!$X$252</f>
        <v>7060.503811447001</v>
      </c>
      <c r="E97" s="23">
        <f>'[2]Анализ 2017'!$BE$45</f>
        <v>8135.42527372881</v>
      </c>
      <c r="F97" s="23">
        <f>'[2]Анализ 2017'!$BH$45</f>
        <v>9758.284695151202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2017'!$BB$30</f>
        <v>10</v>
      </c>
      <c r="E99" s="30">
        <f>'[2]Анализ 2017'!$BE$30</f>
        <v>10.523741935210113</v>
      </c>
      <c r="F99" s="30">
        <f>'[2]Анализ 2017'!$BH$30</f>
        <v>10.472485889843623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2017'!$BB$31/1000</f>
        <v>19.780273333333334</v>
      </c>
      <c r="E100" s="23">
        <f>'[2]Анализ 2017'!$BE$31/1000</f>
        <v>25.48422</v>
      </c>
      <c r="F100" s="23">
        <f>'[2]Анализ 2017'!$BH$31/1000</f>
        <v>25.968018474151247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7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2017'!$BB$42</f>
        <v>46.387491446999995</v>
      </c>
      <c r="E104" s="45">
        <f>'[3]Анализ 2017'!$BE$42</f>
        <v>3</v>
      </c>
      <c r="F104" s="45">
        <f>'[3]Анализ 2017'!$BH$42</f>
        <v>76.92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8" top="0.17" bottom="0.3937007874015748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6">
      <pane xSplit="3" ySplit="5" topLeftCell="D98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A91" sqref="A91:IV91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875" style="16" customWidth="1"/>
    <col min="7" max="16384" width="9.125" style="1" customWidth="1"/>
  </cols>
  <sheetData>
    <row r="1" ht="15.75">
      <c r="F1" s="17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19">
        <f>D49+D63</f>
        <v>265.269</v>
      </c>
      <c r="E9" s="19">
        <f>E49+E63</f>
        <v>274.97</v>
      </c>
      <c r="F9" s="19">
        <f>F49+F63</f>
        <v>285.659</v>
      </c>
    </row>
    <row r="10" spans="1:6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265.269</v>
      </c>
      <c r="E11" s="23">
        <f>E13+E63</f>
        <v>274.97</v>
      </c>
      <c r="F11" s="23">
        <f>F13+F63</f>
        <v>285.659</v>
      </c>
    </row>
    <row r="12" spans="1:6" s="3" customFormat="1" ht="15.75">
      <c r="A12" s="9"/>
      <c r="B12" s="10" t="s">
        <v>23</v>
      </c>
      <c r="C12" s="9"/>
      <c r="D12" s="23"/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241.70000000000002</v>
      </c>
      <c r="E13" s="23">
        <f>E14</f>
        <v>251.942</v>
      </c>
      <c r="F13" s="23">
        <f>F14</f>
        <v>260.46999999999997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241.70000000000002</v>
      </c>
      <c r="E14" s="23">
        <f>E15+E16</f>
        <v>251.942</v>
      </c>
      <c r="F14" s="23">
        <f>F15+F16</f>
        <v>260.46999999999997</v>
      </c>
    </row>
    <row r="15" spans="1:6" s="3" customFormat="1" ht="15.75">
      <c r="A15" s="9"/>
      <c r="B15" s="10" t="s">
        <v>30</v>
      </c>
      <c r="C15" s="9" t="s">
        <v>13</v>
      </c>
      <c r="D15" s="23">
        <f>'[1]УстьС'!$M$20</f>
        <v>96.756</v>
      </c>
      <c r="E15" s="23">
        <f>'[2]Анализ 2017'!$BR$14</f>
        <v>96.756</v>
      </c>
      <c r="F15" s="23">
        <f>'[2]Анализ 2017'!$BU$14</f>
        <v>115.526</v>
      </c>
    </row>
    <row r="16" spans="1:6" s="3" customFormat="1" ht="15.75">
      <c r="A16" s="9"/>
      <c r="B16" s="10" t="s">
        <v>31</v>
      </c>
      <c r="C16" s="9" t="s">
        <v>13</v>
      </c>
      <c r="D16" s="23">
        <f>'[1]УстьС'!$W$20</f>
        <v>144.94400000000002</v>
      </c>
      <c r="E16" s="23">
        <f>'[2]Анализ 2017'!$BS$14</f>
        <v>155.186</v>
      </c>
      <c r="F16" s="23">
        <f>'[2]Анализ 2017'!$BV$14</f>
        <v>144.944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</row>
    <row r="30" spans="1:6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</row>
    <row r="31" spans="1:6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f>D50</f>
        <v>241.70000000000002</v>
      </c>
      <c r="E49" s="23">
        <f>E50</f>
        <v>251.942</v>
      </c>
      <c r="F49" s="23">
        <f>F50</f>
        <v>260.46999999999997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f>D51+D52</f>
        <v>241.70000000000002</v>
      </c>
      <c r="E50" s="23">
        <f>E51+E52</f>
        <v>251.942</v>
      </c>
      <c r="F50" s="23">
        <f>F51+F52</f>
        <v>260.46999999999997</v>
      </c>
    </row>
    <row r="51" spans="1:6" s="6" customFormat="1" ht="15.75">
      <c r="A51" s="9"/>
      <c r="B51" s="10" t="s">
        <v>30</v>
      </c>
      <c r="C51" s="9" t="s">
        <v>13</v>
      </c>
      <c r="D51" s="23">
        <f aca="true" t="shared" si="0" ref="D51:F52">D15</f>
        <v>96.756</v>
      </c>
      <c r="E51" s="23">
        <f t="shared" si="0"/>
        <v>96.756</v>
      </c>
      <c r="F51" s="23">
        <f t="shared" si="0"/>
        <v>115.526</v>
      </c>
    </row>
    <row r="52" spans="1:6" ht="15.75">
      <c r="A52" s="9"/>
      <c r="B52" s="10" t="s">
        <v>31</v>
      </c>
      <c r="C52" s="9" t="s">
        <v>13</v>
      </c>
      <c r="D52" s="23">
        <f t="shared" si="0"/>
        <v>144.94400000000002</v>
      </c>
      <c r="E52" s="23">
        <f t="shared" si="0"/>
        <v>155.186</v>
      </c>
      <c r="F52" s="23">
        <f t="shared" si="0"/>
        <v>144.944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23.569</v>
      </c>
      <c r="E63" s="23">
        <f>E64</f>
        <v>23.028</v>
      </c>
      <c r="F63" s="23">
        <f>F64</f>
        <v>25.189</v>
      </c>
    </row>
    <row r="64" spans="1:6" ht="15.75">
      <c r="A64" s="9"/>
      <c r="B64" s="10" t="s">
        <v>54</v>
      </c>
      <c r="C64" s="9" t="s">
        <v>13</v>
      </c>
      <c r="D64" s="23">
        <f>D65+D66</f>
        <v>23.569</v>
      </c>
      <c r="E64" s="23">
        <f>E65+E66</f>
        <v>23.028</v>
      </c>
      <c r="F64" s="23">
        <f>F65+F66</f>
        <v>25.189</v>
      </c>
    </row>
    <row r="65" spans="1:6" ht="15.75">
      <c r="A65" s="9"/>
      <c r="B65" s="10" t="s">
        <v>30</v>
      </c>
      <c r="C65" s="9" t="s">
        <v>13</v>
      </c>
      <c r="D65" s="23">
        <f>'[1]УстьС'!$M$21+'[1]УстьС'!$M$25</f>
        <v>11.319000000000006</v>
      </c>
      <c r="E65" s="23">
        <f>'[2]Анализ 2017'!$BR$15+'[2]Анализ 2017'!$BR$16</f>
        <v>11.319</v>
      </c>
      <c r="F65" s="23">
        <f>'[2]Анализ 2017'!$BU$15+'[2]Анализ 2017'!$BU$16</f>
        <v>12.939</v>
      </c>
    </row>
    <row r="66" spans="1:6" ht="15.75">
      <c r="A66" s="9"/>
      <c r="B66" s="10" t="s">
        <v>31</v>
      </c>
      <c r="C66" s="9" t="s">
        <v>13</v>
      </c>
      <c r="D66" s="23">
        <f>'[1]УстьС'!$W$21+'[1]УстьС'!$W$25</f>
        <v>12.249999999999993</v>
      </c>
      <c r="E66" s="23">
        <f>'[2]Анализ 2017'!$BS$15+'[2]Анализ 2017'!$BS$16</f>
        <v>11.709</v>
      </c>
      <c r="F66" s="23">
        <f>'[2]Анализ 2017'!$BV$15+'[2]Анализ 2017'!$BV$16</f>
        <v>12.25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23">
        <f>D81+D82</f>
        <v>0.116</v>
      </c>
      <c r="E79" s="23">
        <f>E81+E82</f>
        <v>0.11699999999999999</v>
      </c>
      <c r="F79" s="23">
        <f>F81+F82</f>
        <v>0.11699999999999999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23">
        <v>0.109</v>
      </c>
      <c r="E81" s="23">
        <v>0.109</v>
      </c>
      <c r="F81" s="23">
        <v>0.109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0.007</v>
      </c>
      <c r="E82" s="23">
        <v>0.008</v>
      </c>
      <c r="F82" s="23">
        <v>0.008</v>
      </c>
    </row>
    <row r="83" spans="1:6" ht="15.75">
      <c r="A83" s="9"/>
      <c r="B83" s="10" t="s">
        <v>54</v>
      </c>
      <c r="C83" s="9" t="s">
        <v>64</v>
      </c>
      <c r="D83" s="23">
        <v>0.007</v>
      </c>
      <c r="E83" s="23">
        <v>0.008</v>
      </c>
      <c r="F83" s="23">
        <v>0.008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124</v>
      </c>
      <c r="E88" s="23">
        <f>E90+E91</f>
        <v>125</v>
      </c>
      <c r="F88" s="23">
        <f>F90+F91</f>
        <v>125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109</v>
      </c>
      <c r="E90" s="23">
        <v>109</v>
      </c>
      <c r="F90" s="23">
        <v>109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15</v>
      </c>
      <c r="E91" s="23">
        <v>16</v>
      </c>
      <c r="F91" s="23">
        <v>16</v>
      </c>
    </row>
    <row r="92" spans="1:6" ht="15.75">
      <c r="A92" s="9"/>
      <c r="B92" s="10" t="s">
        <v>54</v>
      </c>
      <c r="C92" s="9" t="s">
        <v>68</v>
      </c>
      <c r="D92" s="23">
        <v>15</v>
      </c>
      <c r="E92" s="23">
        <v>16</v>
      </c>
      <c r="F92" s="23">
        <v>16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124</v>
      </c>
      <c r="E96" s="23">
        <v>125</v>
      </c>
      <c r="F96" s="23">
        <v>125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'[2]Анализ 2017'!$BQ$45</f>
        <v>6826.986407656999</v>
      </c>
      <c r="E97" s="23">
        <f>'[2]Анализ 2017'!$BT$45</f>
        <v>9396.32</v>
      </c>
      <c r="F97" s="23">
        <f>'[2]Анализ 2017'!$BW$45</f>
        <v>10859.534556587485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2017'!$BQ$30</f>
        <v>10</v>
      </c>
      <c r="E99" s="30">
        <f>'[2]Анализ 2017'!$BT$30</f>
        <v>9.344017140820362</v>
      </c>
      <c r="F99" s="30">
        <f>'[2]Анализ 2017'!$BW$30</f>
        <v>9.316846436190835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2017'!$BQ$31/1000</f>
        <v>19.376293916666665</v>
      </c>
      <c r="E100" s="23">
        <f>'[2]Анализ 2017'!$BT$31/1000</f>
        <v>32.00936</v>
      </c>
      <c r="F100" s="23">
        <f>'[2]Анализ 2017'!$BW$31/1000</f>
        <v>32.031816781839005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3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2017'!$BQ$42</f>
        <v>55.037837657000004</v>
      </c>
      <c r="E104" s="45">
        <f>'[3]Анализ 2017'!$BT$42</f>
        <v>12</v>
      </c>
      <c r="F104" s="45">
        <f>'[3]Анализ 2017'!$BW$42</f>
        <v>69.036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3" top="0.7874015748031497" bottom="0.3937007874015748" header="0.1968503937007874" footer="0.1968503937007874"/>
  <pageSetup fitToHeight="5" fitToWidth="1"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7">
      <pane xSplit="3" ySplit="4" topLeftCell="D98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875" style="16" customWidth="1"/>
    <col min="7" max="16384" width="9.125" style="1" customWidth="1"/>
  </cols>
  <sheetData>
    <row r="1" ht="15.75">
      <c r="F1" s="17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34">
        <f>D28+D56+D63</f>
        <v>1512.242421</v>
      </c>
      <c r="E9" s="34">
        <f>E28+E56+E63</f>
        <v>1546.130042</v>
      </c>
      <c r="F9" s="34">
        <f>F28+F56+F63</f>
        <v>1578.45144</v>
      </c>
    </row>
    <row r="10" spans="1:6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1512.242421</v>
      </c>
      <c r="E11" s="23">
        <f>E13+E63</f>
        <v>1546.130042</v>
      </c>
      <c r="F11" s="23">
        <f>F13+F63</f>
        <v>1578.45144</v>
      </c>
    </row>
    <row r="12" spans="1:6" s="3" customFormat="1" ht="15.75">
      <c r="A12" s="9"/>
      <c r="B12" s="10" t="s">
        <v>23</v>
      </c>
      <c r="C12" s="9"/>
      <c r="D12" s="23"/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1002.3124</v>
      </c>
      <c r="E13" s="23">
        <f>E14</f>
        <v>1034.9257</v>
      </c>
      <c r="F13" s="23">
        <f>F14</f>
        <v>1040.5900000000001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1002.3124</v>
      </c>
      <c r="E14" s="23">
        <f>E15+E16</f>
        <v>1034.9257</v>
      </c>
      <c r="F14" s="23">
        <f>F15+F16</f>
        <v>1040.5900000000001</v>
      </c>
    </row>
    <row r="15" spans="1:6" s="3" customFormat="1" ht="15.75">
      <c r="A15" s="9"/>
      <c r="B15" s="10" t="s">
        <v>30</v>
      </c>
      <c r="C15" s="9" t="s">
        <v>13</v>
      </c>
      <c r="D15" s="23">
        <f>'[1]Светл'!$M$20</f>
        <v>498.1847</v>
      </c>
      <c r="E15" s="23">
        <f>'[2]Анализ 2017'!$CG$14</f>
        <v>498.1847</v>
      </c>
      <c r="F15" s="23">
        <f>'[2]Анализ 2017'!$CJ$14</f>
        <v>515.44</v>
      </c>
    </row>
    <row r="16" spans="1:6" s="3" customFormat="1" ht="15.75">
      <c r="A16" s="9"/>
      <c r="B16" s="10" t="s">
        <v>31</v>
      </c>
      <c r="C16" s="9" t="s">
        <v>13</v>
      </c>
      <c r="D16" s="23">
        <f>'[1]Светл'!$W$20</f>
        <v>504.1277</v>
      </c>
      <c r="E16" s="23">
        <f>'[2]Анализ 2017'!$CH$14</f>
        <v>536.741</v>
      </c>
      <c r="F16" s="23">
        <f>'[2]Анализ 2017'!$CK$14</f>
        <v>525.15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f>D29</f>
        <v>1002.3124</v>
      </c>
      <c r="E28" s="23">
        <f>E29</f>
        <v>1034.9257</v>
      </c>
      <c r="F28" s="23">
        <f>F29</f>
        <v>1040.5900000000001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f>D30+D31</f>
        <v>1002.3124</v>
      </c>
      <c r="E29" s="23">
        <f>E30+E31</f>
        <v>1034.9257</v>
      </c>
      <c r="F29" s="23">
        <f>F30+F31</f>
        <v>1040.5900000000001</v>
      </c>
    </row>
    <row r="30" spans="1:6" s="3" customFormat="1" ht="15.75">
      <c r="A30" s="9"/>
      <c r="B30" s="10" t="s">
        <v>30</v>
      </c>
      <c r="C30" s="9" t="s">
        <v>13</v>
      </c>
      <c r="D30" s="23">
        <f aca="true" t="shared" si="0" ref="D30:F31">D15</f>
        <v>498.1847</v>
      </c>
      <c r="E30" s="23">
        <f t="shared" si="0"/>
        <v>498.1847</v>
      </c>
      <c r="F30" s="23">
        <f t="shared" si="0"/>
        <v>515.44</v>
      </c>
    </row>
    <row r="31" spans="1:6" s="3" customFormat="1" ht="15.75">
      <c r="A31" s="9"/>
      <c r="B31" s="10" t="s">
        <v>31</v>
      </c>
      <c r="C31" s="9" t="s">
        <v>13</v>
      </c>
      <c r="D31" s="23">
        <f t="shared" si="0"/>
        <v>504.1277</v>
      </c>
      <c r="E31" s="23">
        <f t="shared" si="0"/>
        <v>536.741</v>
      </c>
      <c r="F31" s="23">
        <f t="shared" si="0"/>
        <v>525.15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v>0</v>
      </c>
      <c r="E49" s="23">
        <v>0</v>
      </c>
      <c r="F49" s="23">
        <v>0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9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9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509.930021</v>
      </c>
      <c r="E63" s="23">
        <f>E64</f>
        <v>511.20434199999994</v>
      </c>
      <c r="F63" s="23">
        <f>F64</f>
        <v>537.8614399999999</v>
      </c>
    </row>
    <row r="64" spans="1:6" ht="15.75">
      <c r="A64" s="9"/>
      <c r="B64" s="10" t="s">
        <v>54</v>
      </c>
      <c r="C64" s="9" t="s">
        <v>13</v>
      </c>
      <c r="D64" s="23">
        <f>D65+D66</f>
        <v>509.930021</v>
      </c>
      <c r="E64" s="23">
        <f>E65+E66</f>
        <v>511.20434199999994</v>
      </c>
      <c r="F64" s="23">
        <f>F65+F66</f>
        <v>537.8614399999999</v>
      </c>
    </row>
    <row r="65" spans="1:6" ht="15.75">
      <c r="A65" s="9"/>
      <c r="B65" s="10" t="s">
        <v>30</v>
      </c>
      <c r="C65" s="9" t="s">
        <v>13</v>
      </c>
      <c r="D65" s="23">
        <f>'[1]Светл'!$M$21+'[1]Светл'!$M$25</f>
        <v>252.01736099999997</v>
      </c>
      <c r="E65" s="23">
        <f>'[2]Анализ 2017'!$CG$15+'[2]Анализ 2017'!$CG$16</f>
        <v>252.01676099999997</v>
      </c>
      <c r="F65" s="23">
        <f>'[2]Анализ 2017'!$CJ$15+'[2]Анализ 2017'!$CJ$16</f>
        <v>279.94914</v>
      </c>
    </row>
    <row r="66" spans="1:6" ht="15.75">
      <c r="A66" s="9"/>
      <c r="B66" s="10" t="s">
        <v>31</v>
      </c>
      <c r="C66" s="9" t="s">
        <v>13</v>
      </c>
      <c r="D66" s="23">
        <f>'[1]Светл'!$W$21+'[1]Светл'!$W$25</f>
        <v>257.91266</v>
      </c>
      <c r="E66" s="23">
        <f>'[2]Анализ 2017'!$CH$15+'[2]Анализ 2017'!$CH$16</f>
        <v>259.18758099999997</v>
      </c>
      <c r="F66" s="23">
        <f>'[2]Анализ 2017'!$CK$15+'[2]Анализ 2017'!$CK$16</f>
        <v>257.91229999999996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23">
        <f>D81+D82</f>
        <v>0.392</v>
      </c>
      <c r="E79" s="23">
        <f>E81+E82</f>
        <v>0.386</v>
      </c>
      <c r="F79" s="23">
        <f>F81+F82</f>
        <v>0.386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23">
        <v>0.369</v>
      </c>
      <c r="E81" s="23">
        <v>0.363</v>
      </c>
      <c r="F81" s="23">
        <v>0.363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0.023</v>
      </c>
      <c r="E82" s="23">
        <v>0.023</v>
      </c>
      <c r="F82" s="23">
        <v>0.023</v>
      </c>
    </row>
    <row r="83" spans="1:6" ht="15.75">
      <c r="A83" s="9"/>
      <c r="B83" s="10" t="s">
        <v>54</v>
      </c>
      <c r="C83" s="9" t="s">
        <v>64</v>
      </c>
      <c r="D83" s="23">
        <v>0.023</v>
      </c>
      <c r="E83" s="23">
        <v>0.023</v>
      </c>
      <c r="F83" s="23">
        <v>0.023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407</v>
      </c>
      <c r="E88" s="23">
        <f>E90+E91</f>
        <v>401</v>
      </c>
      <c r="F88" s="23">
        <f>F90+F91</f>
        <v>401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369</v>
      </c>
      <c r="E90" s="23">
        <v>363</v>
      </c>
      <c r="F90" s="23">
        <v>363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38</v>
      </c>
      <c r="E91" s="23">
        <v>38</v>
      </c>
      <c r="F91" s="23">
        <v>38</v>
      </c>
    </row>
    <row r="92" spans="1:6" ht="15.75">
      <c r="A92" s="9"/>
      <c r="B92" s="10" t="s">
        <v>54</v>
      </c>
      <c r="C92" s="9" t="s">
        <v>68</v>
      </c>
      <c r="D92" s="23">
        <v>38</v>
      </c>
      <c r="E92" s="23">
        <v>38</v>
      </c>
      <c r="F92" s="23">
        <v>38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407</v>
      </c>
      <c r="E96" s="23">
        <v>401</v>
      </c>
      <c r="F96" s="23">
        <v>401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'[2]Анализ 2017'!$CF$45</f>
        <v>28888.31078699201</v>
      </c>
      <c r="E97" s="23">
        <f>'[2]Анализ 2017'!$CI$45</f>
        <v>29307.637688813564</v>
      </c>
      <c r="F97" s="23">
        <f>'[2]Анализ 2017'!$CL$41</f>
        <v>35711.63171510758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2017'!$CF$30</f>
        <v>15</v>
      </c>
      <c r="E99" s="30">
        <f>'[2]Анализ 2017'!$CI$30</f>
        <v>14.04</v>
      </c>
      <c r="F99" s="30">
        <f>'[2]Анализ 2017'!$CL$30</f>
        <v>14.037371872107656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2017'!$CF$31/1000</f>
        <v>23.881900222222225</v>
      </c>
      <c r="E100" s="23">
        <f>'[2]Анализ 2017'!$CI$31/1000</f>
        <v>22.7282</v>
      </c>
      <c r="F100" s="23">
        <f>'[2]Анализ 2017'!$CL$31/1000</f>
        <v>24.83371538145953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7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2017'!$CF$42</f>
        <v>60.814266992</v>
      </c>
      <c r="E104" s="45">
        <f>'[3]Анализ 2017'!$CI$42</f>
        <v>58.2</v>
      </c>
      <c r="F104" s="45">
        <f>'[3]Анализ 2017'!$CL$42</f>
        <v>148.94400000000002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7">
      <pane xSplit="3" ySplit="4" topLeftCell="D104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A92" sqref="A92:IV92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875" style="16" customWidth="1"/>
    <col min="7" max="16384" width="9.125" style="1" customWidth="1"/>
  </cols>
  <sheetData>
    <row r="1" ht="15.75">
      <c r="F1" s="17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32">
        <f>D49+D63</f>
        <v>305.42</v>
      </c>
      <c r="E9" s="32">
        <f>E49+E63</f>
        <v>312.269</v>
      </c>
      <c r="F9" s="32">
        <f>F49+F63</f>
        <v>310.29999999999995</v>
      </c>
    </row>
    <row r="10" spans="1:6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305.42</v>
      </c>
      <c r="E11" s="23">
        <f>E13+E63</f>
        <v>312.269</v>
      </c>
      <c r="F11" s="23">
        <f>F13+F63</f>
        <v>310.29999999999995</v>
      </c>
    </row>
    <row r="12" spans="1:6" s="3" customFormat="1" ht="15.75">
      <c r="A12" s="9"/>
      <c r="B12" s="10" t="s">
        <v>23</v>
      </c>
      <c r="C12" s="9"/>
      <c r="D12" s="23"/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266.77500000000003</v>
      </c>
      <c r="E13" s="23">
        <f>E14</f>
        <v>272.219</v>
      </c>
      <c r="F13" s="23">
        <f>F14</f>
        <v>269.621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266.77500000000003</v>
      </c>
      <c r="E14" s="23">
        <f>E15+E16</f>
        <v>272.219</v>
      </c>
      <c r="F14" s="23">
        <f>F15+F16</f>
        <v>269.621</v>
      </c>
    </row>
    <row r="15" spans="1:6" s="3" customFormat="1" ht="15.75">
      <c r="A15" s="9"/>
      <c r="B15" s="10" t="s">
        <v>30</v>
      </c>
      <c r="C15" s="9" t="s">
        <v>13</v>
      </c>
      <c r="D15" s="23">
        <f>'[1]ПеретычихаЕд'!$M$20</f>
        <v>131.382</v>
      </c>
      <c r="E15" s="23">
        <f>'[2]Анализ 2017'!$CV$14</f>
        <v>131.382</v>
      </c>
      <c r="F15" s="23">
        <f>'[2]Анализ 2017'!$CY$14</f>
        <v>132.548</v>
      </c>
    </row>
    <row r="16" spans="1:6" s="3" customFormat="1" ht="15.75">
      <c r="A16" s="9"/>
      <c r="B16" s="10" t="s">
        <v>31</v>
      </c>
      <c r="C16" s="9" t="s">
        <v>13</v>
      </c>
      <c r="D16" s="23">
        <f>'[1]ПеретычихаЕд'!$W$20</f>
        <v>135.39300000000003</v>
      </c>
      <c r="E16" s="23">
        <f>'[2]Анализ 2017'!$CW$14</f>
        <v>140.837</v>
      </c>
      <c r="F16" s="23">
        <f>'[2]Анализ 2017'!$CZ$14</f>
        <v>137.073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</row>
    <row r="30" spans="1:6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</row>
    <row r="31" spans="1:6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f>D50</f>
        <v>266.77500000000003</v>
      </c>
      <c r="E49" s="23">
        <f>E50</f>
        <v>272.219</v>
      </c>
      <c r="F49" s="23">
        <f>F50</f>
        <v>269.621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f>D51+D52</f>
        <v>266.77500000000003</v>
      </c>
      <c r="E50" s="23">
        <f>E51+E52</f>
        <v>272.219</v>
      </c>
      <c r="F50" s="23">
        <f>F51+F52</f>
        <v>269.621</v>
      </c>
    </row>
    <row r="51" spans="1:6" s="6" customFormat="1" ht="15.75">
      <c r="A51" s="9"/>
      <c r="B51" s="10" t="s">
        <v>30</v>
      </c>
      <c r="C51" s="9" t="s">
        <v>13</v>
      </c>
      <c r="D51" s="23">
        <f aca="true" t="shared" si="0" ref="D51:F52">D15</f>
        <v>131.382</v>
      </c>
      <c r="E51" s="23">
        <f t="shared" si="0"/>
        <v>131.382</v>
      </c>
      <c r="F51" s="23">
        <f t="shared" si="0"/>
        <v>132.548</v>
      </c>
    </row>
    <row r="52" spans="1:6" ht="15.75">
      <c r="A52" s="9"/>
      <c r="B52" s="10" t="s">
        <v>31</v>
      </c>
      <c r="C52" s="9" t="s">
        <v>13</v>
      </c>
      <c r="D52" s="23">
        <f t="shared" si="0"/>
        <v>135.39300000000003</v>
      </c>
      <c r="E52" s="23">
        <f t="shared" si="0"/>
        <v>140.837</v>
      </c>
      <c r="F52" s="23">
        <f t="shared" si="0"/>
        <v>137.073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38.644999999999996</v>
      </c>
      <c r="E63" s="23">
        <f>E64</f>
        <v>40.050000000000004</v>
      </c>
      <c r="F63" s="23">
        <f>F64</f>
        <v>40.679</v>
      </c>
    </row>
    <row r="64" spans="1:6" ht="15.75">
      <c r="A64" s="9"/>
      <c r="B64" s="10" t="s">
        <v>54</v>
      </c>
      <c r="C64" s="9" t="s">
        <v>13</v>
      </c>
      <c r="D64" s="23">
        <f>D65+D66</f>
        <v>38.644999999999996</v>
      </c>
      <c r="E64" s="23">
        <f>E65+E66</f>
        <v>40.050000000000004</v>
      </c>
      <c r="F64" s="23">
        <f>F65+F66</f>
        <v>40.679</v>
      </c>
    </row>
    <row r="65" spans="1:6" ht="15.75">
      <c r="A65" s="9"/>
      <c r="B65" s="10" t="s">
        <v>30</v>
      </c>
      <c r="C65" s="9" t="s">
        <v>13</v>
      </c>
      <c r="D65" s="23">
        <f>'[1]ПеретычихаЕд'!$M$21+'[1]ПеретычихаЕд'!$M$25</f>
        <v>20.982000999999997</v>
      </c>
      <c r="E65" s="23">
        <f>'[2]Анализ 2017'!$CV$15+'[2]Анализ 2017'!$CV$16</f>
        <v>20.982000000000003</v>
      </c>
      <c r="F65" s="23">
        <f>'[2]Анализ 2017'!$CY$15+'[2]Анализ 2017'!$CY$16</f>
        <v>23.016000000000002</v>
      </c>
    </row>
    <row r="66" spans="1:6" ht="15.75">
      <c r="A66" s="9"/>
      <c r="B66" s="10" t="s">
        <v>31</v>
      </c>
      <c r="C66" s="9" t="s">
        <v>13</v>
      </c>
      <c r="D66" s="23">
        <f>'[1]ПеретычихаЕд'!$W$21+'[1]ПеретычихаЕд'!$W$25</f>
        <v>17.662998999999996</v>
      </c>
      <c r="E66" s="23">
        <f>'[2]Анализ 2017'!$CW$15+'[2]Анализ 2017'!$CW$16</f>
        <v>19.068</v>
      </c>
      <c r="F66" s="23">
        <f>'[2]Анализ 2017'!$CZ$15+'[2]Анализ 2017'!$CZ$16</f>
        <v>17.663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33">
        <f>D81+D82</f>
        <v>0.156</v>
      </c>
      <c r="E79" s="33">
        <f>E81+E82</f>
        <v>0.159</v>
      </c>
      <c r="F79" s="33">
        <f>F81+F82</f>
        <v>0.159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33">
        <v>0.149</v>
      </c>
      <c r="E81" s="33">
        <v>0.152</v>
      </c>
      <c r="F81" s="33">
        <v>0.152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0.007</v>
      </c>
      <c r="E82" s="23">
        <v>0.007</v>
      </c>
      <c r="F82" s="23">
        <v>0.007</v>
      </c>
    </row>
    <row r="83" spans="1:6" ht="15.75">
      <c r="A83" s="9"/>
      <c r="B83" s="10" t="s">
        <v>54</v>
      </c>
      <c r="C83" s="9" t="s">
        <v>64</v>
      </c>
      <c r="D83" s="23">
        <v>0.007</v>
      </c>
      <c r="E83" s="23">
        <v>0.007</v>
      </c>
      <c r="F83" s="23">
        <v>0.007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164</v>
      </c>
      <c r="E88" s="23">
        <f>E90+E91</f>
        <v>165</v>
      </c>
      <c r="F88" s="23">
        <f>F90+F91</f>
        <v>165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149</v>
      </c>
      <c r="E90" s="23">
        <v>149</v>
      </c>
      <c r="F90" s="23">
        <v>149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15</v>
      </c>
      <c r="E91" s="23">
        <v>16</v>
      </c>
      <c r="F91" s="23">
        <v>16</v>
      </c>
    </row>
    <row r="92" spans="1:6" ht="15.75">
      <c r="A92" s="9"/>
      <c r="B92" s="10" t="s">
        <v>54</v>
      </c>
      <c r="C92" s="9" t="s">
        <v>68</v>
      </c>
      <c r="D92" s="23">
        <v>15</v>
      </c>
      <c r="E92" s="23">
        <v>16</v>
      </c>
      <c r="F92" s="23">
        <v>16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164</v>
      </c>
      <c r="E96" s="23">
        <v>165</v>
      </c>
      <c r="F96" s="23">
        <v>165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'[2]Анализ 2017'!$CU$45</f>
        <v>11927.732503452004</v>
      </c>
      <c r="E97" s="23">
        <f>'[2]Анализ 2017'!$CX$45</f>
        <v>12390.84532</v>
      </c>
      <c r="F97" s="23">
        <f>'[2]Анализ 2017'!$DA$45</f>
        <v>20577.140094357877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2017'!$CU$30</f>
        <v>11</v>
      </c>
      <c r="E99" s="30">
        <f>'[2]Анализ 2017'!$CX$30</f>
        <v>16.5</v>
      </c>
      <c r="F99" s="30">
        <f>'[2]Анализ 2017'!$DA$30</f>
        <v>16.491000835391922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2017'!$CU$31/1000</f>
        <v>22.239529393939392</v>
      </c>
      <c r="E100" s="23">
        <f>'[2]Анализ 2017'!$CX$31/1000</f>
        <v>23.52387</v>
      </c>
      <c r="F100" s="23">
        <f>'[2]Анализ 2017'!$DA$31/1000</f>
        <v>26.70713872785552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7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2017'!$CU$42</f>
        <v>50.164143452000005</v>
      </c>
      <c r="E104" s="45">
        <f>'[3]Анализ 2017'!$CX$42</f>
        <v>7</v>
      </c>
      <c r="F104" s="45">
        <f>'[3]Анализ 2017'!$DA$42</f>
        <v>144.984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75" zoomScaleSheetLayoutView="75" zoomScalePageLayoutView="0" workbookViewId="0" topLeftCell="A6">
      <pane xSplit="3" ySplit="5" topLeftCell="D104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F106" sqref="F106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6" customWidth="1"/>
    <col min="6" max="6" width="24.125" style="16" customWidth="1"/>
    <col min="7" max="16384" width="9.125" style="1" customWidth="1"/>
  </cols>
  <sheetData>
    <row r="1" ht="15.75">
      <c r="F1" s="31"/>
    </row>
    <row r="3" ht="73.5" customHeight="1">
      <c r="F3" s="18" t="s">
        <v>24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32">
        <f>D49+D63</f>
        <v>141.48600000000002</v>
      </c>
      <c r="E9" s="32">
        <f>E49+E63</f>
        <v>158.152</v>
      </c>
      <c r="F9" s="32">
        <f>F49+F63</f>
        <v>145.488</v>
      </c>
    </row>
    <row r="10" spans="1:6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</row>
    <row r="11" spans="1:6" s="3" customFormat="1" ht="47.25">
      <c r="A11" s="9" t="s">
        <v>2</v>
      </c>
      <c r="B11" s="10" t="s">
        <v>26</v>
      </c>
      <c r="C11" s="9"/>
      <c r="D11" s="23">
        <f>D13+D63</f>
        <v>141.48600000000002</v>
      </c>
      <c r="E11" s="23">
        <f>E13+E63</f>
        <v>158.152</v>
      </c>
      <c r="F11" s="23">
        <f>F13+F63</f>
        <v>145.488</v>
      </c>
    </row>
    <row r="12" spans="1:6" s="3" customFormat="1" ht="15.75">
      <c r="A12" s="9"/>
      <c r="B12" s="10" t="s">
        <v>23</v>
      </c>
      <c r="C12" s="9"/>
      <c r="D12" s="23">
        <v>0</v>
      </c>
      <c r="E12" s="23"/>
      <c r="F12" s="23"/>
    </row>
    <row r="13" spans="1:6" s="3" customFormat="1" ht="47.25">
      <c r="A13" s="9" t="s">
        <v>3</v>
      </c>
      <c r="B13" s="10" t="s">
        <v>27</v>
      </c>
      <c r="C13" s="9" t="s">
        <v>13</v>
      </c>
      <c r="D13" s="23">
        <f>D14</f>
        <v>133.52</v>
      </c>
      <c r="E13" s="23">
        <f>E14</f>
        <v>150.051</v>
      </c>
      <c r="F13" s="23">
        <f>F14</f>
        <v>137.455</v>
      </c>
    </row>
    <row r="14" spans="1:6" s="3" customFormat="1" ht="31.5">
      <c r="A14" s="9" t="s">
        <v>28</v>
      </c>
      <c r="B14" s="10" t="s">
        <v>29</v>
      </c>
      <c r="C14" s="9" t="s">
        <v>13</v>
      </c>
      <c r="D14" s="23">
        <f>D15+D16</f>
        <v>133.52</v>
      </c>
      <c r="E14" s="23">
        <f>E15+E16</f>
        <v>150.051</v>
      </c>
      <c r="F14" s="23">
        <f>F15+F16</f>
        <v>137.455</v>
      </c>
    </row>
    <row r="15" spans="1:6" s="3" customFormat="1" ht="15.75">
      <c r="A15" s="9"/>
      <c r="B15" s="10" t="s">
        <v>30</v>
      </c>
      <c r="C15" s="9" t="s">
        <v>13</v>
      </c>
      <c r="D15" s="23">
        <f>'[1]Самарга'!$M$20</f>
        <v>57.936</v>
      </c>
      <c r="E15" s="23">
        <f>'[2]Анализ 2017'!$DK$14</f>
        <v>57.936</v>
      </c>
      <c r="F15" s="23">
        <f>'[2]Анализ 2017'!$DN$14</f>
        <v>61.192</v>
      </c>
    </row>
    <row r="16" spans="1:6" s="3" customFormat="1" ht="15.75">
      <c r="A16" s="9"/>
      <c r="B16" s="10" t="s">
        <v>31</v>
      </c>
      <c r="C16" s="9" t="s">
        <v>13</v>
      </c>
      <c r="D16" s="23">
        <f>'[1]Самарга'!$W$20</f>
        <v>75.584</v>
      </c>
      <c r="E16" s="23">
        <f>'[2]Анализ 2017'!$DL$14</f>
        <v>92.115</v>
      </c>
      <c r="F16" s="23">
        <f>'[2]Анализ 2017'!$DO$14</f>
        <v>76.263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</row>
    <row r="21" spans="1:6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</row>
    <row r="22" spans="1:6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</row>
    <row r="28" spans="1:6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</row>
    <row r="29" spans="1:6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</row>
    <row r="30" spans="1:6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</row>
    <row r="31" spans="1:6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</row>
    <row r="35" spans="1:6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</row>
    <row r="36" spans="1:6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</row>
    <row r="42" spans="1:6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</row>
    <row r="43" spans="1:6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</row>
    <row r="49" spans="1:6" s="6" customFormat="1" ht="47.25">
      <c r="A49" s="9" t="s">
        <v>46</v>
      </c>
      <c r="B49" s="10" t="s">
        <v>91</v>
      </c>
      <c r="C49" s="9" t="s">
        <v>13</v>
      </c>
      <c r="D49" s="23">
        <f>D50</f>
        <v>133.52</v>
      </c>
      <c r="E49" s="23">
        <f>E50</f>
        <v>150.051</v>
      </c>
      <c r="F49" s="23">
        <f>F50</f>
        <v>137.455</v>
      </c>
    </row>
    <row r="50" spans="1:6" s="6" customFormat="1" ht="31.5">
      <c r="A50" s="9" t="s">
        <v>47</v>
      </c>
      <c r="B50" s="10" t="s">
        <v>29</v>
      </c>
      <c r="C50" s="9" t="s">
        <v>13</v>
      </c>
      <c r="D50" s="23">
        <f>D51+D52</f>
        <v>133.52</v>
      </c>
      <c r="E50" s="23">
        <f>E51+E52</f>
        <v>150.051</v>
      </c>
      <c r="F50" s="23">
        <f>F51+F52</f>
        <v>137.455</v>
      </c>
    </row>
    <row r="51" spans="1:6" s="6" customFormat="1" ht="15.75">
      <c r="A51" s="9"/>
      <c r="B51" s="10" t="s">
        <v>30</v>
      </c>
      <c r="C51" s="9" t="s">
        <v>13</v>
      </c>
      <c r="D51" s="23">
        <f aca="true" t="shared" si="0" ref="D51:F52">D15</f>
        <v>57.936</v>
      </c>
      <c r="E51" s="23">
        <f t="shared" si="0"/>
        <v>57.936</v>
      </c>
      <c r="F51" s="23">
        <f t="shared" si="0"/>
        <v>61.192</v>
      </c>
    </row>
    <row r="52" spans="1:6" ht="15.75">
      <c r="A52" s="9"/>
      <c r="B52" s="10" t="s">
        <v>31</v>
      </c>
      <c r="C52" s="9" t="s">
        <v>13</v>
      </c>
      <c r="D52" s="23">
        <f t="shared" si="0"/>
        <v>75.584</v>
      </c>
      <c r="E52" s="23">
        <f t="shared" si="0"/>
        <v>92.115</v>
      </c>
      <c r="F52" s="23">
        <f t="shared" si="0"/>
        <v>76.263</v>
      </c>
    </row>
    <row r="53" spans="1:6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</row>
    <row r="56" spans="1:6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</row>
    <row r="57" spans="1:6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</row>
    <row r="63" spans="1:6" ht="110.25">
      <c r="A63" s="9" t="s">
        <v>5</v>
      </c>
      <c r="B63" s="10" t="s">
        <v>53</v>
      </c>
      <c r="C63" s="9" t="s">
        <v>13</v>
      </c>
      <c r="D63" s="23">
        <f>D64</f>
        <v>7.966000000000003</v>
      </c>
      <c r="E63" s="23">
        <f>E64</f>
        <v>8.100999999999999</v>
      </c>
      <c r="F63" s="23">
        <f>F64</f>
        <v>8.033</v>
      </c>
    </row>
    <row r="64" spans="1:6" ht="15.75">
      <c r="A64" s="9"/>
      <c r="B64" s="10" t="s">
        <v>54</v>
      </c>
      <c r="C64" s="9" t="s">
        <v>13</v>
      </c>
      <c r="D64" s="23">
        <f>D65+D66</f>
        <v>7.966000000000003</v>
      </c>
      <c r="E64" s="23">
        <f>E65+E66</f>
        <v>8.100999999999999</v>
      </c>
      <c r="F64" s="23">
        <f>F65+F66</f>
        <v>8.033</v>
      </c>
    </row>
    <row r="65" spans="1:6" ht="15.75">
      <c r="A65" s="9"/>
      <c r="B65" s="10" t="s">
        <v>30</v>
      </c>
      <c r="C65" s="9" t="s">
        <v>13</v>
      </c>
      <c r="D65" s="23">
        <f>'[1]Самарга'!$M$21+'[1]Самарга'!$M$25</f>
        <v>4.229000000000006</v>
      </c>
      <c r="E65" s="23">
        <f>'[2]Анализ 2017'!$DK$15+'[2]Анализ 2017'!$DK$16</f>
        <v>4.229</v>
      </c>
      <c r="F65" s="23">
        <f>'[2]Анализ 2017'!$DN$15+'[2]Анализ 2017'!$DN$16</f>
        <v>4.295999999999999</v>
      </c>
    </row>
    <row r="66" spans="1:6" ht="15.75">
      <c r="A66" s="9"/>
      <c r="B66" s="10" t="s">
        <v>31</v>
      </c>
      <c r="C66" s="9" t="s">
        <v>13</v>
      </c>
      <c r="D66" s="23">
        <f>'[1]Самарга'!$W$21+'[1]Самарга'!$W$25</f>
        <v>3.7369999999999965</v>
      </c>
      <c r="E66" s="23">
        <f>'[2]Анализ 2017'!$DL$15+'[2]Анализ 2017'!$DL$16</f>
        <v>3.872</v>
      </c>
      <c r="F66" s="23">
        <f>'[2]Анализ 2017'!$DO$15+'[2]Анализ 2017'!$DO$16</f>
        <v>3.737</v>
      </c>
    </row>
    <row r="67" spans="1:6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</row>
    <row r="76" spans="1:6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</row>
    <row r="79" spans="1:6" ht="47.25">
      <c r="A79" s="9" t="s">
        <v>7</v>
      </c>
      <c r="B79" s="10" t="s">
        <v>92</v>
      </c>
      <c r="C79" s="9"/>
      <c r="D79" s="23">
        <f>D81+D82</f>
        <v>0.065</v>
      </c>
      <c r="E79" s="23">
        <f>E81+E82</f>
        <v>0.066</v>
      </c>
      <c r="F79" s="23">
        <f>F81+F82</f>
        <v>0.066</v>
      </c>
    </row>
    <row r="80" spans="1:6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</row>
    <row r="81" spans="1:6" ht="47.25">
      <c r="A81" s="9" t="s">
        <v>8</v>
      </c>
      <c r="B81" s="10" t="s">
        <v>61</v>
      </c>
      <c r="C81" s="9" t="s">
        <v>64</v>
      </c>
      <c r="D81" s="23">
        <v>0.059</v>
      </c>
      <c r="E81" s="23">
        <v>0.059</v>
      </c>
      <c r="F81" s="23">
        <v>0.059</v>
      </c>
    </row>
    <row r="82" spans="1:6" ht="110.25">
      <c r="A82" s="9" t="s">
        <v>62</v>
      </c>
      <c r="B82" s="10" t="s">
        <v>63</v>
      </c>
      <c r="C82" s="9" t="s">
        <v>64</v>
      </c>
      <c r="D82" s="23">
        <v>0.006</v>
      </c>
      <c r="E82" s="23">
        <v>0.007</v>
      </c>
      <c r="F82" s="23">
        <v>0.007</v>
      </c>
    </row>
    <row r="83" spans="1:6" ht="15.75">
      <c r="A83" s="9"/>
      <c r="B83" s="10" t="s">
        <v>54</v>
      </c>
      <c r="C83" s="9" t="s">
        <v>64</v>
      </c>
      <c r="D83" s="23">
        <v>0.006</v>
      </c>
      <c r="E83" s="23">
        <v>0.007</v>
      </c>
      <c r="F83" s="23">
        <v>0.007</v>
      </c>
    </row>
    <row r="84" spans="1:6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</row>
    <row r="87" spans="1:6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</row>
    <row r="88" spans="1:6" ht="47.25">
      <c r="A88" s="9" t="s">
        <v>10</v>
      </c>
      <c r="B88" s="10" t="s">
        <v>93</v>
      </c>
      <c r="C88" s="9"/>
      <c r="D88" s="23">
        <f>D90+D91</f>
        <v>69</v>
      </c>
      <c r="E88" s="23">
        <f>E90+E91</f>
        <v>69</v>
      </c>
      <c r="F88" s="23">
        <f>F90+F91</f>
        <v>69</v>
      </c>
    </row>
    <row r="89" spans="1:6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</row>
    <row r="90" spans="1:6" ht="47.25">
      <c r="A90" s="9" t="s">
        <v>11</v>
      </c>
      <c r="B90" s="10" t="s">
        <v>67</v>
      </c>
      <c r="C90" s="9" t="s">
        <v>68</v>
      </c>
      <c r="D90" s="23">
        <v>59</v>
      </c>
      <c r="E90" s="23">
        <v>59</v>
      </c>
      <c r="F90" s="23">
        <v>59</v>
      </c>
    </row>
    <row r="91" spans="1:6" ht="110.25">
      <c r="A91" s="9" t="s">
        <v>12</v>
      </c>
      <c r="B91" s="10" t="s">
        <v>69</v>
      </c>
      <c r="C91" s="9" t="s">
        <v>68</v>
      </c>
      <c r="D91" s="23">
        <v>10</v>
      </c>
      <c r="E91" s="23">
        <v>10</v>
      </c>
      <c r="F91" s="23">
        <v>10</v>
      </c>
    </row>
    <row r="92" spans="1:6" ht="15.75">
      <c r="A92" s="9"/>
      <c r="B92" s="10" t="s">
        <v>54</v>
      </c>
      <c r="C92" s="9" t="s">
        <v>68</v>
      </c>
      <c r="D92" s="23">
        <v>10</v>
      </c>
      <c r="E92" s="23">
        <v>10</v>
      </c>
      <c r="F92" s="23">
        <v>10</v>
      </c>
    </row>
    <row r="93" spans="1:6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</row>
    <row r="96" spans="1:6" ht="31.5">
      <c r="A96" s="9" t="s">
        <v>14</v>
      </c>
      <c r="B96" s="10" t="s">
        <v>70</v>
      </c>
      <c r="C96" s="9" t="s">
        <v>68</v>
      </c>
      <c r="D96" s="23">
        <v>69</v>
      </c>
      <c r="E96" s="23">
        <v>69</v>
      </c>
      <c r="F96" s="23">
        <v>69</v>
      </c>
    </row>
    <row r="97" spans="1:6" ht="47.25">
      <c r="A97" s="9" t="s">
        <v>15</v>
      </c>
      <c r="B97" s="10" t="s">
        <v>71</v>
      </c>
      <c r="C97" s="9" t="s">
        <v>4</v>
      </c>
      <c r="D97" s="23">
        <f>'[2]Анализ 2017'!$DJ$45</f>
        <v>6766.305826530999</v>
      </c>
      <c r="E97" s="23">
        <f>'[2]Анализ 2017'!$DM$45</f>
        <v>8835.604288305085</v>
      </c>
      <c r="F97" s="23">
        <f>'[2]Анализ 2017'!$DP$45</f>
        <v>9677.00910960343</v>
      </c>
    </row>
    <row r="98" spans="1:6" ht="63">
      <c r="A98" s="9" t="s">
        <v>72</v>
      </c>
      <c r="B98" s="10" t="s">
        <v>16</v>
      </c>
      <c r="C98" s="9"/>
      <c r="D98" s="23"/>
      <c r="E98" s="23"/>
      <c r="F98" s="23"/>
    </row>
    <row r="99" spans="1:6" ht="31.5">
      <c r="A99" s="9" t="s">
        <v>73</v>
      </c>
      <c r="B99" s="10" t="s">
        <v>17</v>
      </c>
      <c r="C99" s="9" t="s">
        <v>18</v>
      </c>
      <c r="D99" s="30">
        <f>'[2]Анализ 2017'!$DJ$30</f>
        <v>11</v>
      </c>
      <c r="E99" s="30">
        <f>'[2]Анализ 2017'!$DM$30</f>
        <v>9.994566503643473</v>
      </c>
      <c r="F99" s="30">
        <f>'[2]Анализ 2017'!$DP$30</f>
        <v>9.994566503643473</v>
      </c>
    </row>
    <row r="100" spans="1:6" ht="47.25">
      <c r="A100" s="9" t="s">
        <v>74</v>
      </c>
      <c r="B100" s="10" t="s">
        <v>19</v>
      </c>
      <c r="C100" s="9" t="s">
        <v>20</v>
      </c>
      <c r="D100" s="23">
        <f>'[2]Анализ 2017'!$DJ$31/1000</f>
        <v>17.534565075757577</v>
      </c>
      <c r="E100" s="23">
        <f>'[2]Анализ 2017'!$DM$31/1000</f>
        <v>31.563209999999998</v>
      </c>
      <c r="F100" s="23">
        <f>'[2]Анализ 2017'!$DP$31/1000</f>
        <v>31.565871823715316</v>
      </c>
    </row>
    <row r="101" spans="1:6" ht="63">
      <c r="A101" s="9" t="s">
        <v>75</v>
      </c>
      <c r="B101" s="10" t="s">
        <v>21</v>
      </c>
      <c r="C101" s="9"/>
      <c r="D101" s="23">
        <v>0</v>
      </c>
      <c r="E101" s="27">
        <v>0</v>
      </c>
      <c r="F101" s="23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</row>
    <row r="104" spans="1:6" ht="15.75">
      <c r="A104" s="43" t="s">
        <v>80</v>
      </c>
      <c r="B104" s="44" t="s">
        <v>81</v>
      </c>
      <c r="C104" s="43" t="s">
        <v>4</v>
      </c>
      <c r="D104" s="45">
        <f>'[3]Анализ 2017'!$DJ$42</f>
        <v>47.24108653099999</v>
      </c>
      <c r="E104" s="45">
        <f>'[3]Анализ 2017'!$DM$42</f>
        <v>14</v>
      </c>
      <c r="F104" s="45">
        <f>'[3]Анализ 2017'!$DP$42</f>
        <v>81.47999999999999</v>
      </c>
    </row>
    <row r="105" spans="1:6" ht="15.75">
      <c r="A105" s="43"/>
      <c r="B105" s="44"/>
      <c r="C105" s="43"/>
      <c r="D105" s="46"/>
      <c r="E105" s="46"/>
      <c r="F105" s="46"/>
    </row>
    <row r="106" spans="1:6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</row>
    <row r="107" spans="1:6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</row>
    <row r="108" spans="1:6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26"/>
      <c r="E109" s="26"/>
      <c r="F109" s="26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2" top="0.7874015748031497" bottom="0.3937007874015748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view="pageBreakPreview" zoomScale="75" zoomScaleSheetLayoutView="75" zoomScalePageLayoutView="0" workbookViewId="0" topLeftCell="A6">
      <pane xSplit="3" ySplit="5" topLeftCell="D92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D16" sqref="D16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36" customWidth="1"/>
    <col min="6" max="6" width="24.125" style="36" customWidth="1"/>
    <col min="7" max="7" width="17.00390625" style="1" hidden="1" customWidth="1"/>
    <col min="8" max="16384" width="9.125" style="1" customWidth="1"/>
  </cols>
  <sheetData>
    <row r="1" ht="15.75">
      <c r="F1" s="37"/>
    </row>
    <row r="3" ht="73.5" customHeight="1">
      <c r="F3" s="38" t="s">
        <v>24</v>
      </c>
    </row>
    <row r="4" ht="15.75">
      <c r="G4" s="11">
        <f>Терней!D11+'М.Кема'!D11+Амгу!D11+Максимовка!D11+'Усть-Соболевка'!D11+Светлая!D11+'Перетычиха+Единка'!D11+Самарга!D11+D11</f>
        <v>11339.776299000001</v>
      </c>
    </row>
    <row r="5" ht="15.75">
      <c r="G5" s="11">
        <f>Терней!D13+'М.Кема'!D13+Амгу!D13+Максимовка!D13+'Усть-Соболевка'!D13+Светлая!D13+'Перетычиха+Единка'!D13+Самарга!D13+Агзу!D13</f>
        <v>8945.6374</v>
      </c>
    </row>
    <row r="6" ht="15.75">
      <c r="G6" s="1">
        <f>Терней!D63+'М.Кема'!D63+Амгу!D63+Максимовка!D63+'Усть-Соболевка'!D63+Светлая!D63+'Перетычиха+Единка'!D63+Самарга!D63+Агзу!D63</f>
        <v>2394.1388989999996</v>
      </c>
    </row>
    <row r="7" spans="1:6" ht="16.5">
      <c r="A7" s="41" t="s">
        <v>25</v>
      </c>
      <c r="B7" s="42"/>
      <c r="C7" s="42"/>
      <c r="D7" s="42"/>
      <c r="E7" s="42"/>
      <c r="F7" s="42"/>
    </row>
    <row r="9" spans="4:6" ht="15.75">
      <c r="D9" s="39">
        <f>D49+D63</f>
        <v>149.83200000000002</v>
      </c>
      <c r="E9" s="39">
        <f>E49+E63</f>
        <v>162.441</v>
      </c>
      <c r="F9" s="39">
        <f>F49+F63</f>
        <v>150.47000000000003</v>
      </c>
    </row>
    <row r="10" spans="1:7" s="2" customFormat="1" ht="72.75" customHeight="1">
      <c r="A10" s="8" t="s">
        <v>22</v>
      </c>
      <c r="B10" s="8" t="s">
        <v>0</v>
      </c>
      <c r="C10" s="8" t="s">
        <v>1</v>
      </c>
      <c r="D10" s="13" t="s">
        <v>97</v>
      </c>
      <c r="E10" s="13" t="s">
        <v>99</v>
      </c>
      <c r="F10" s="13" t="s">
        <v>98</v>
      </c>
      <c r="G10" s="12"/>
    </row>
    <row r="11" spans="1:7" s="3" customFormat="1" ht="47.25">
      <c r="A11" s="9" t="s">
        <v>2</v>
      </c>
      <c r="B11" s="10" t="s">
        <v>26</v>
      </c>
      <c r="C11" s="9"/>
      <c r="D11" s="23">
        <f>D13+D63</f>
        <v>149.83200000000002</v>
      </c>
      <c r="E11" s="23">
        <f>E13+E63</f>
        <v>162.441</v>
      </c>
      <c r="F11" s="23">
        <f>F13+F63</f>
        <v>150.47000000000003</v>
      </c>
      <c r="G11" s="51"/>
    </row>
    <row r="12" spans="1:7" s="3" customFormat="1" ht="15.75">
      <c r="A12" s="9"/>
      <c r="B12" s="10" t="s">
        <v>23</v>
      </c>
      <c r="C12" s="9"/>
      <c r="D12" s="23">
        <v>0</v>
      </c>
      <c r="E12" s="23">
        <v>1</v>
      </c>
      <c r="F12" s="23">
        <v>2</v>
      </c>
      <c r="G12" s="51"/>
    </row>
    <row r="13" spans="1:7" s="3" customFormat="1" ht="47.25">
      <c r="A13" s="9" t="s">
        <v>3</v>
      </c>
      <c r="B13" s="10" t="s">
        <v>27</v>
      </c>
      <c r="C13" s="9" t="s">
        <v>13</v>
      </c>
      <c r="D13" s="23">
        <f>D14</f>
        <v>134.77800000000002</v>
      </c>
      <c r="E13" s="23">
        <f>E14</f>
        <v>144.339</v>
      </c>
      <c r="F13" s="23">
        <f>F14</f>
        <v>135.848</v>
      </c>
      <c r="G13" s="51"/>
    </row>
    <row r="14" spans="1:7" s="3" customFormat="1" ht="31.5">
      <c r="A14" s="9" t="s">
        <v>28</v>
      </c>
      <c r="B14" s="10" t="s">
        <v>29</v>
      </c>
      <c r="C14" s="9" t="s">
        <v>13</v>
      </c>
      <c r="D14" s="23">
        <f>D15+D16</f>
        <v>134.77800000000002</v>
      </c>
      <c r="E14" s="23">
        <f>E15+E16</f>
        <v>144.339</v>
      </c>
      <c r="F14" s="23">
        <f>F15+F16</f>
        <v>135.848</v>
      </c>
      <c r="G14" s="51"/>
    </row>
    <row r="15" spans="1:7" s="3" customFormat="1" ht="15.75">
      <c r="A15" s="9"/>
      <c r="B15" s="10" t="s">
        <v>30</v>
      </c>
      <c r="C15" s="9" t="s">
        <v>13</v>
      </c>
      <c r="D15" s="23">
        <f>'[1]Агзу'!$M$20</f>
        <v>65.247</v>
      </c>
      <c r="E15" s="23">
        <f>'[2]Анализ 2017'!$DZ$14</f>
        <v>65.247</v>
      </c>
      <c r="F15" s="23">
        <f>'[2]Анализ 2017'!$EC$14</f>
        <v>63.883</v>
      </c>
      <c r="G15" s="51"/>
    </row>
    <row r="16" spans="1:7" s="3" customFormat="1" ht="15.75">
      <c r="A16" s="9"/>
      <c r="B16" s="10" t="s">
        <v>31</v>
      </c>
      <c r="C16" s="9" t="s">
        <v>13</v>
      </c>
      <c r="D16" s="23">
        <f>'[1]Агзу'!$W$20</f>
        <v>69.531</v>
      </c>
      <c r="E16" s="23">
        <f>'[2]Анализ 2017'!$EA$14</f>
        <v>79.092</v>
      </c>
      <c r="F16" s="23">
        <f>'[2]Анализ 2017'!$ED$14</f>
        <v>71.965</v>
      </c>
      <c r="G16" s="51"/>
    </row>
    <row r="17" spans="1:7" s="3" customFormat="1" ht="15.75">
      <c r="A17" s="9" t="s">
        <v>32</v>
      </c>
      <c r="B17" s="10" t="s">
        <v>33</v>
      </c>
      <c r="C17" s="9" t="s">
        <v>13</v>
      </c>
      <c r="D17" s="23">
        <v>0</v>
      </c>
      <c r="E17" s="23">
        <v>0</v>
      </c>
      <c r="F17" s="23">
        <v>0</v>
      </c>
      <c r="G17" s="51"/>
    </row>
    <row r="18" spans="1:7" s="3" customFormat="1" ht="15.75">
      <c r="A18" s="9"/>
      <c r="B18" s="10" t="s">
        <v>30</v>
      </c>
      <c r="C18" s="9" t="s">
        <v>13</v>
      </c>
      <c r="D18" s="23">
        <v>0</v>
      </c>
      <c r="E18" s="23">
        <v>0</v>
      </c>
      <c r="F18" s="23">
        <v>0</v>
      </c>
      <c r="G18" s="51"/>
    </row>
    <row r="19" spans="1:7" s="3" customFormat="1" ht="15.75">
      <c r="A19" s="9"/>
      <c r="B19" s="10" t="s">
        <v>31</v>
      </c>
      <c r="C19" s="9" t="s">
        <v>13</v>
      </c>
      <c r="D19" s="23">
        <v>0</v>
      </c>
      <c r="E19" s="23">
        <v>0</v>
      </c>
      <c r="F19" s="23">
        <v>0</v>
      </c>
      <c r="G19" s="51"/>
    </row>
    <row r="20" spans="1:7" s="3" customFormat="1" ht="15.75">
      <c r="A20" s="9"/>
      <c r="B20" s="10" t="s">
        <v>23</v>
      </c>
      <c r="C20" s="9" t="s">
        <v>13</v>
      </c>
      <c r="D20" s="23">
        <v>0</v>
      </c>
      <c r="E20" s="23">
        <v>0</v>
      </c>
      <c r="F20" s="23">
        <v>0</v>
      </c>
      <c r="G20" s="51"/>
    </row>
    <row r="21" spans="1:7" s="4" customFormat="1" ht="141.75">
      <c r="A21" s="9" t="s">
        <v>34</v>
      </c>
      <c r="B21" s="10" t="s">
        <v>87</v>
      </c>
      <c r="C21" s="9" t="s">
        <v>13</v>
      </c>
      <c r="D21" s="23">
        <v>0</v>
      </c>
      <c r="E21" s="23">
        <v>0</v>
      </c>
      <c r="F21" s="23">
        <v>0</v>
      </c>
      <c r="G21" s="51"/>
    </row>
    <row r="22" spans="1:7" s="3" customFormat="1" ht="31.5">
      <c r="A22" s="9" t="s">
        <v>35</v>
      </c>
      <c r="B22" s="10" t="s">
        <v>29</v>
      </c>
      <c r="C22" s="9" t="s">
        <v>13</v>
      </c>
      <c r="D22" s="23">
        <v>0</v>
      </c>
      <c r="E22" s="23">
        <v>0</v>
      </c>
      <c r="F22" s="23">
        <v>0</v>
      </c>
      <c r="G22" s="51"/>
    </row>
    <row r="23" spans="1:7" s="3" customFormat="1" ht="15.75">
      <c r="A23" s="9"/>
      <c r="B23" s="10" t="s">
        <v>30</v>
      </c>
      <c r="C23" s="9" t="s">
        <v>13</v>
      </c>
      <c r="D23" s="23">
        <v>0</v>
      </c>
      <c r="E23" s="23">
        <v>0</v>
      </c>
      <c r="F23" s="23">
        <v>0</v>
      </c>
      <c r="G23" s="51"/>
    </row>
    <row r="24" spans="1:7" s="3" customFormat="1" ht="15.75">
      <c r="A24" s="9"/>
      <c r="B24" s="10" t="s">
        <v>31</v>
      </c>
      <c r="C24" s="9" t="s">
        <v>13</v>
      </c>
      <c r="D24" s="23">
        <v>0</v>
      </c>
      <c r="E24" s="23">
        <v>0</v>
      </c>
      <c r="F24" s="23">
        <v>0</v>
      </c>
      <c r="G24" s="51"/>
    </row>
    <row r="25" spans="1:7" s="3" customFormat="1" ht="15.75">
      <c r="A25" s="9" t="s">
        <v>36</v>
      </c>
      <c r="B25" s="10" t="s">
        <v>33</v>
      </c>
      <c r="C25" s="9" t="s">
        <v>13</v>
      </c>
      <c r="D25" s="23">
        <v>0</v>
      </c>
      <c r="E25" s="23">
        <v>0</v>
      </c>
      <c r="F25" s="23">
        <v>0</v>
      </c>
      <c r="G25" s="51"/>
    </row>
    <row r="26" spans="1:7" s="3" customFormat="1" ht="15.75">
      <c r="A26" s="9"/>
      <c r="B26" s="10" t="s">
        <v>30</v>
      </c>
      <c r="C26" s="9" t="s">
        <v>13</v>
      </c>
      <c r="D26" s="23">
        <v>0</v>
      </c>
      <c r="E26" s="23">
        <v>0</v>
      </c>
      <c r="F26" s="23">
        <v>0</v>
      </c>
      <c r="G26" s="51"/>
    </row>
    <row r="27" spans="1:7" s="3" customFormat="1" ht="15.75">
      <c r="A27" s="9"/>
      <c r="B27" s="10" t="s">
        <v>31</v>
      </c>
      <c r="C27" s="9" t="s">
        <v>13</v>
      </c>
      <c r="D27" s="23">
        <v>0</v>
      </c>
      <c r="E27" s="23">
        <v>0</v>
      </c>
      <c r="F27" s="23">
        <v>0</v>
      </c>
      <c r="G27" s="51"/>
    </row>
    <row r="28" spans="1:7" s="3" customFormat="1" ht="110.25">
      <c r="A28" s="9" t="s">
        <v>37</v>
      </c>
      <c r="B28" s="10" t="s">
        <v>88</v>
      </c>
      <c r="C28" s="9" t="s">
        <v>13</v>
      </c>
      <c r="D28" s="23">
        <v>0</v>
      </c>
      <c r="E28" s="23">
        <v>0</v>
      </c>
      <c r="F28" s="23">
        <v>0</v>
      </c>
      <c r="G28" s="51"/>
    </row>
    <row r="29" spans="1:7" s="3" customFormat="1" ht="31.5">
      <c r="A29" s="9" t="s">
        <v>38</v>
      </c>
      <c r="B29" s="10" t="s">
        <v>29</v>
      </c>
      <c r="C29" s="9" t="s">
        <v>13</v>
      </c>
      <c r="D29" s="23">
        <v>0</v>
      </c>
      <c r="E29" s="23">
        <v>0</v>
      </c>
      <c r="F29" s="23">
        <v>0</v>
      </c>
      <c r="G29" s="51"/>
    </row>
    <row r="30" spans="1:7" s="3" customFormat="1" ht="15.75">
      <c r="A30" s="9"/>
      <c r="B30" s="10" t="s">
        <v>30</v>
      </c>
      <c r="C30" s="9" t="s">
        <v>13</v>
      </c>
      <c r="D30" s="23">
        <v>0</v>
      </c>
      <c r="E30" s="23">
        <v>0</v>
      </c>
      <c r="F30" s="23">
        <v>0</v>
      </c>
      <c r="G30" s="51"/>
    </row>
    <row r="31" spans="1:7" s="3" customFormat="1" ht="15.75">
      <c r="A31" s="9"/>
      <c r="B31" s="10" t="s">
        <v>31</v>
      </c>
      <c r="C31" s="9" t="s">
        <v>13</v>
      </c>
      <c r="D31" s="23">
        <v>0</v>
      </c>
      <c r="E31" s="23">
        <v>0</v>
      </c>
      <c r="F31" s="23">
        <v>0</v>
      </c>
      <c r="G31" s="51"/>
    </row>
    <row r="32" spans="1:7" s="3" customFormat="1" ht="15.75">
      <c r="A32" s="9" t="s">
        <v>39</v>
      </c>
      <c r="B32" s="10" t="s">
        <v>33</v>
      </c>
      <c r="C32" s="9" t="s">
        <v>13</v>
      </c>
      <c r="D32" s="23">
        <v>0</v>
      </c>
      <c r="E32" s="23">
        <v>0</v>
      </c>
      <c r="F32" s="23">
        <v>0</v>
      </c>
      <c r="G32" s="51"/>
    </row>
    <row r="33" spans="1:7" s="3" customFormat="1" ht="15.75">
      <c r="A33" s="9"/>
      <c r="B33" s="10" t="s">
        <v>30</v>
      </c>
      <c r="C33" s="9" t="s">
        <v>13</v>
      </c>
      <c r="D33" s="23">
        <v>0</v>
      </c>
      <c r="E33" s="23">
        <v>0</v>
      </c>
      <c r="F33" s="23">
        <v>0</v>
      </c>
      <c r="G33" s="51"/>
    </row>
    <row r="34" spans="1:7" s="3" customFormat="1" ht="15.75">
      <c r="A34" s="9"/>
      <c r="B34" s="10" t="s">
        <v>31</v>
      </c>
      <c r="C34" s="9" t="s">
        <v>13</v>
      </c>
      <c r="D34" s="23">
        <v>0</v>
      </c>
      <c r="E34" s="23">
        <v>0</v>
      </c>
      <c r="F34" s="23">
        <v>0</v>
      </c>
      <c r="G34" s="51"/>
    </row>
    <row r="35" spans="1:7" s="3" customFormat="1" ht="126">
      <c r="A35" s="9" t="s">
        <v>40</v>
      </c>
      <c r="B35" s="10" t="s">
        <v>89</v>
      </c>
      <c r="C35" s="9" t="s">
        <v>13</v>
      </c>
      <c r="D35" s="23">
        <v>0</v>
      </c>
      <c r="E35" s="23">
        <v>0</v>
      </c>
      <c r="F35" s="23">
        <v>0</v>
      </c>
      <c r="G35" s="51"/>
    </row>
    <row r="36" spans="1:7" s="3" customFormat="1" ht="31.5">
      <c r="A36" s="9" t="s">
        <v>41</v>
      </c>
      <c r="B36" s="10" t="s">
        <v>29</v>
      </c>
      <c r="C36" s="9" t="s">
        <v>13</v>
      </c>
      <c r="D36" s="23">
        <v>0</v>
      </c>
      <c r="E36" s="23">
        <v>0</v>
      </c>
      <c r="F36" s="23">
        <v>0</v>
      </c>
      <c r="G36" s="51"/>
    </row>
    <row r="37" spans="1:7" s="3" customFormat="1" ht="15.75">
      <c r="A37" s="9"/>
      <c r="B37" s="10" t="s">
        <v>30</v>
      </c>
      <c r="C37" s="9" t="s">
        <v>13</v>
      </c>
      <c r="D37" s="23">
        <v>0</v>
      </c>
      <c r="E37" s="23">
        <v>0</v>
      </c>
      <c r="F37" s="23">
        <v>0</v>
      </c>
      <c r="G37" s="51"/>
    </row>
    <row r="38" spans="1:7" s="3" customFormat="1" ht="15.75">
      <c r="A38" s="9"/>
      <c r="B38" s="10" t="s">
        <v>31</v>
      </c>
      <c r="C38" s="9" t="s">
        <v>13</v>
      </c>
      <c r="D38" s="23">
        <v>0</v>
      </c>
      <c r="E38" s="23">
        <v>0</v>
      </c>
      <c r="F38" s="23">
        <v>0</v>
      </c>
      <c r="G38" s="51"/>
    </row>
    <row r="39" spans="1:7" s="3" customFormat="1" ht="15.75">
      <c r="A39" s="9" t="s">
        <v>42</v>
      </c>
      <c r="B39" s="10" t="s">
        <v>33</v>
      </c>
      <c r="C39" s="9" t="s">
        <v>13</v>
      </c>
      <c r="D39" s="23">
        <v>0</v>
      </c>
      <c r="E39" s="23">
        <v>0</v>
      </c>
      <c r="F39" s="23">
        <v>0</v>
      </c>
      <c r="G39" s="51"/>
    </row>
    <row r="40" spans="1:7" s="3" customFormat="1" ht="15.75">
      <c r="A40" s="9"/>
      <c r="B40" s="10" t="s">
        <v>30</v>
      </c>
      <c r="C40" s="9" t="s">
        <v>13</v>
      </c>
      <c r="D40" s="23">
        <v>0</v>
      </c>
      <c r="E40" s="23">
        <v>0</v>
      </c>
      <c r="F40" s="23">
        <v>0</v>
      </c>
      <c r="G40" s="51"/>
    </row>
    <row r="41" spans="1:7" s="3" customFormat="1" ht="15.75">
      <c r="A41" s="9"/>
      <c r="B41" s="10" t="s">
        <v>31</v>
      </c>
      <c r="C41" s="9" t="s">
        <v>13</v>
      </c>
      <c r="D41" s="23">
        <v>0</v>
      </c>
      <c r="E41" s="23">
        <v>0</v>
      </c>
      <c r="F41" s="23">
        <v>0</v>
      </c>
      <c r="G41" s="51"/>
    </row>
    <row r="42" spans="1:7" s="3" customFormat="1" ht="141.75">
      <c r="A42" s="9" t="s">
        <v>43</v>
      </c>
      <c r="B42" s="10" t="s">
        <v>90</v>
      </c>
      <c r="C42" s="9" t="s">
        <v>13</v>
      </c>
      <c r="D42" s="23">
        <v>0</v>
      </c>
      <c r="E42" s="23">
        <v>0</v>
      </c>
      <c r="F42" s="23">
        <v>0</v>
      </c>
      <c r="G42" s="51"/>
    </row>
    <row r="43" spans="1:7" s="3" customFormat="1" ht="31.5">
      <c r="A43" s="9" t="s">
        <v>44</v>
      </c>
      <c r="B43" s="10" t="s">
        <v>29</v>
      </c>
      <c r="C43" s="9" t="s">
        <v>13</v>
      </c>
      <c r="D43" s="23">
        <v>0</v>
      </c>
      <c r="E43" s="23">
        <v>0</v>
      </c>
      <c r="F43" s="23">
        <v>0</v>
      </c>
      <c r="G43" s="51"/>
    </row>
    <row r="44" spans="1:7" s="3" customFormat="1" ht="15.75">
      <c r="A44" s="9"/>
      <c r="B44" s="10" t="s">
        <v>30</v>
      </c>
      <c r="C44" s="9" t="s">
        <v>13</v>
      </c>
      <c r="D44" s="23">
        <v>0</v>
      </c>
      <c r="E44" s="23">
        <v>0</v>
      </c>
      <c r="F44" s="23">
        <v>0</v>
      </c>
      <c r="G44" s="51"/>
    </row>
    <row r="45" spans="1:7" s="3" customFormat="1" ht="15.75">
      <c r="A45" s="9"/>
      <c r="B45" s="10" t="s">
        <v>31</v>
      </c>
      <c r="C45" s="9" t="s">
        <v>13</v>
      </c>
      <c r="D45" s="23">
        <v>0</v>
      </c>
      <c r="E45" s="23">
        <v>0</v>
      </c>
      <c r="F45" s="23">
        <v>0</v>
      </c>
      <c r="G45" s="51"/>
    </row>
    <row r="46" spans="1:7" s="3" customFormat="1" ht="15.75">
      <c r="A46" s="9" t="s">
        <v>45</v>
      </c>
      <c r="B46" s="10" t="s">
        <v>33</v>
      </c>
      <c r="C46" s="9" t="s">
        <v>13</v>
      </c>
      <c r="D46" s="23">
        <v>0</v>
      </c>
      <c r="E46" s="23">
        <v>0</v>
      </c>
      <c r="F46" s="23">
        <v>0</v>
      </c>
      <c r="G46" s="51"/>
    </row>
    <row r="47" spans="1:7" ht="15.75">
      <c r="A47" s="9"/>
      <c r="B47" s="10" t="s">
        <v>30</v>
      </c>
      <c r="C47" s="9" t="s">
        <v>13</v>
      </c>
      <c r="D47" s="23">
        <v>0</v>
      </c>
      <c r="E47" s="23">
        <v>0</v>
      </c>
      <c r="F47" s="23">
        <v>0</v>
      </c>
      <c r="G47" s="51"/>
    </row>
    <row r="48" spans="1:7" s="6" customFormat="1" ht="15.75">
      <c r="A48" s="9"/>
      <c r="B48" s="10" t="s">
        <v>31</v>
      </c>
      <c r="C48" s="9" t="s">
        <v>13</v>
      </c>
      <c r="D48" s="23">
        <v>0</v>
      </c>
      <c r="E48" s="23">
        <v>0</v>
      </c>
      <c r="F48" s="23">
        <v>0</v>
      </c>
      <c r="G48" s="51"/>
    </row>
    <row r="49" spans="1:7" s="6" customFormat="1" ht="47.25">
      <c r="A49" s="9" t="s">
        <v>46</v>
      </c>
      <c r="B49" s="10" t="s">
        <v>91</v>
      </c>
      <c r="C49" s="9" t="s">
        <v>13</v>
      </c>
      <c r="D49" s="23">
        <f>D13</f>
        <v>134.77800000000002</v>
      </c>
      <c r="E49" s="23">
        <f>E13</f>
        <v>144.339</v>
      </c>
      <c r="F49" s="23">
        <f>F13</f>
        <v>135.848</v>
      </c>
      <c r="G49" s="51"/>
    </row>
    <row r="50" spans="1:7" s="6" customFormat="1" ht="31.5">
      <c r="A50" s="9" t="s">
        <v>47</v>
      </c>
      <c r="B50" s="10" t="s">
        <v>29</v>
      </c>
      <c r="C50" s="9" t="s">
        <v>13</v>
      </c>
      <c r="D50" s="23">
        <f>D14</f>
        <v>134.77800000000002</v>
      </c>
      <c r="E50" s="23">
        <f aca="true" t="shared" si="0" ref="E50:F52">E14</f>
        <v>144.339</v>
      </c>
      <c r="F50" s="23">
        <f t="shared" si="0"/>
        <v>135.848</v>
      </c>
      <c r="G50" s="51"/>
    </row>
    <row r="51" spans="1:7" s="6" customFormat="1" ht="15.75">
      <c r="A51" s="9"/>
      <c r="B51" s="10" t="s">
        <v>30</v>
      </c>
      <c r="C51" s="9" t="s">
        <v>13</v>
      </c>
      <c r="D51" s="23">
        <f>D15</f>
        <v>65.247</v>
      </c>
      <c r="E51" s="23">
        <f t="shared" si="0"/>
        <v>65.247</v>
      </c>
      <c r="F51" s="23">
        <f t="shared" si="0"/>
        <v>63.883</v>
      </c>
      <c r="G51" s="51"/>
    </row>
    <row r="52" spans="1:7" ht="15.75">
      <c r="A52" s="9"/>
      <c r="B52" s="10" t="s">
        <v>31</v>
      </c>
      <c r="C52" s="9" t="s">
        <v>13</v>
      </c>
      <c r="D52" s="23">
        <f>D16</f>
        <v>69.531</v>
      </c>
      <c r="E52" s="23">
        <f t="shared" si="0"/>
        <v>79.092</v>
      </c>
      <c r="F52" s="23">
        <f t="shared" si="0"/>
        <v>71.965</v>
      </c>
      <c r="G52" s="51"/>
    </row>
    <row r="53" spans="1:7" ht="15.75">
      <c r="A53" s="9" t="s">
        <v>48</v>
      </c>
      <c r="B53" s="10" t="s">
        <v>33</v>
      </c>
      <c r="C53" s="9" t="s">
        <v>13</v>
      </c>
      <c r="D53" s="23">
        <v>0</v>
      </c>
      <c r="E53" s="23">
        <v>0</v>
      </c>
      <c r="F53" s="23">
        <v>0</v>
      </c>
      <c r="G53" s="51"/>
    </row>
    <row r="54" spans="1:7" ht="15.75">
      <c r="A54" s="9"/>
      <c r="B54" s="10" t="s">
        <v>30</v>
      </c>
      <c r="C54" s="9" t="s">
        <v>13</v>
      </c>
      <c r="D54" s="23">
        <v>0</v>
      </c>
      <c r="E54" s="23">
        <v>0</v>
      </c>
      <c r="F54" s="23">
        <v>0</v>
      </c>
      <c r="G54" s="51"/>
    </row>
    <row r="55" spans="1:7" ht="15.75">
      <c r="A55" s="9"/>
      <c r="B55" s="10" t="s">
        <v>31</v>
      </c>
      <c r="C55" s="9" t="s">
        <v>13</v>
      </c>
      <c r="D55" s="23">
        <v>0</v>
      </c>
      <c r="E55" s="23">
        <v>0</v>
      </c>
      <c r="F55" s="23">
        <v>0</v>
      </c>
      <c r="G55" s="51"/>
    </row>
    <row r="56" spans="1:7" ht="47.25">
      <c r="A56" s="9" t="s">
        <v>49</v>
      </c>
      <c r="B56" s="10" t="s">
        <v>50</v>
      </c>
      <c r="C56" s="9" t="s">
        <v>13</v>
      </c>
      <c r="D56" s="23">
        <v>0</v>
      </c>
      <c r="E56" s="23">
        <v>0</v>
      </c>
      <c r="F56" s="23">
        <v>0</v>
      </c>
      <c r="G56" s="51"/>
    </row>
    <row r="57" spans="1:7" ht="31.5">
      <c r="A57" s="9" t="s">
        <v>51</v>
      </c>
      <c r="B57" s="10" t="s">
        <v>29</v>
      </c>
      <c r="C57" s="9" t="s">
        <v>13</v>
      </c>
      <c r="D57" s="23">
        <v>0</v>
      </c>
      <c r="E57" s="23">
        <v>0</v>
      </c>
      <c r="F57" s="23">
        <v>0</v>
      </c>
      <c r="G57" s="51"/>
    </row>
    <row r="58" spans="1:7" ht="15.75">
      <c r="A58" s="9"/>
      <c r="B58" s="10" t="s">
        <v>30</v>
      </c>
      <c r="C58" s="9" t="s">
        <v>13</v>
      </c>
      <c r="D58" s="23">
        <v>0</v>
      </c>
      <c r="E58" s="23">
        <v>0</v>
      </c>
      <c r="F58" s="23">
        <v>0</v>
      </c>
      <c r="G58" s="51"/>
    </row>
    <row r="59" spans="1:7" ht="15.75">
      <c r="A59" s="9"/>
      <c r="B59" s="10" t="s">
        <v>31</v>
      </c>
      <c r="C59" s="9" t="s">
        <v>13</v>
      </c>
      <c r="D59" s="23">
        <v>0</v>
      </c>
      <c r="E59" s="23">
        <v>0</v>
      </c>
      <c r="F59" s="23">
        <v>0</v>
      </c>
      <c r="G59" s="51"/>
    </row>
    <row r="60" spans="1:7" ht="15.75">
      <c r="A60" s="9" t="s">
        <v>52</v>
      </c>
      <c r="B60" s="10" t="s">
        <v>33</v>
      </c>
      <c r="C60" s="9" t="s">
        <v>13</v>
      </c>
      <c r="D60" s="23">
        <v>0</v>
      </c>
      <c r="E60" s="23">
        <v>0</v>
      </c>
      <c r="F60" s="23">
        <v>0</v>
      </c>
      <c r="G60" s="51"/>
    </row>
    <row r="61" spans="1:7" ht="15.75">
      <c r="A61" s="9"/>
      <c r="B61" s="10" t="s">
        <v>30</v>
      </c>
      <c r="C61" s="9" t="s">
        <v>13</v>
      </c>
      <c r="D61" s="23">
        <v>0</v>
      </c>
      <c r="E61" s="23">
        <v>0</v>
      </c>
      <c r="F61" s="23">
        <v>0</v>
      </c>
      <c r="G61" s="51"/>
    </row>
    <row r="62" spans="1:7" ht="15.75">
      <c r="A62" s="9"/>
      <c r="B62" s="10" t="s">
        <v>31</v>
      </c>
      <c r="C62" s="9" t="s">
        <v>13</v>
      </c>
      <c r="D62" s="23">
        <v>0</v>
      </c>
      <c r="E62" s="23">
        <v>0</v>
      </c>
      <c r="F62" s="23">
        <v>0</v>
      </c>
      <c r="G62" s="51"/>
    </row>
    <row r="63" spans="1:7" ht="110.25">
      <c r="A63" s="9" t="s">
        <v>5</v>
      </c>
      <c r="B63" s="10" t="s">
        <v>53</v>
      </c>
      <c r="C63" s="9" t="s">
        <v>13</v>
      </c>
      <c r="D63" s="23">
        <f>D64</f>
        <v>15.053999999999995</v>
      </c>
      <c r="E63" s="23">
        <f>E64</f>
        <v>18.101999999999997</v>
      </c>
      <c r="F63" s="23">
        <f>F64</f>
        <v>14.622</v>
      </c>
      <c r="G63" s="51"/>
    </row>
    <row r="64" spans="1:7" ht="15.75">
      <c r="A64" s="9"/>
      <c r="B64" s="10" t="s">
        <v>54</v>
      </c>
      <c r="C64" s="9" t="s">
        <v>13</v>
      </c>
      <c r="D64" s="23">
        <f>D65+D66</f>
        <v>15.053999999999995</v>
      </c>
      <c r="E64" s="23">
        <f>E65+E66</f>
        <v>18.101999999999997</v>
      </c>
      <c r="F64" s="23">
        <f>F65+F66</f>
        <v>14.622</v>
      </c>
      <c r="G64" s="51"/>
    </row>
    <row r="65" spans="1:7" ht="15.75">
      <c r="A65" s="9"/>
      <c r="B65" s="10" t="s">
        <v>30</v>
      </c>
      <c r="C65" s="9" t="s">
        <v>13</v>
      </c>
      <c r="D65" s="23">
        <f>'[1]Агзу'!$M$21+'[1]Агзу'!$M$25</f>
        <v>9.132999999999996</v>
      </c>
      <c r="E65" s="23">
        <f>'[2]Анализ 2017'!$DZ$15+'[2]Анализ 2017'!$DZ$16</f>
        <v>9.133</v>
      </c>
      <c r="F65" s="23">
        <f>'[2]Анализ 2017'!$EC$15+'[2]Анализ 2017'!$EC$16</f>
        <v>8.637</v>
      </c>
      <c r="G65" s="51"/>
    </row>
    <row r="66" spans="1:7" ht="15.75">
      <c r="A66" s="9"/>
      <c r="B66" s="10" t="s">
        <v>31</v>
      </c>
      <c r="C66" s="9" t="s">
        <v>13</v>
      </c>
      <c r="D66" s="23">
        <f>'[1]Агзу'!$W$21+'[1]Агзу'!$W$25</f>
        <v>5.920999999999999</v>
      </c>
      <c r="E66" s="23">
        <f>'[2]Анализ 2017'!$EA$15+'[2]Анализ 2017'!$EA$16</f>
        <v>8.969</v>
      </c>
      <c r="F66" s="23">
        <f>'[2]Анализ 2017'!$ED$15+'[2]Анализ 2017'!$ED$16</f>
        <v>5.984999999999999</v>
      </c>
      <c r="G66" s="51"/>
    </row>
    <row r="67" spans="1:7" ht="15.75">
      <c r="A67" s="9"/>
      <c r="B67" s="10" t="s">
        <v>55</v>
      </c>
      <c r="C67" s="9" t="s">
        <v>13</v>
      </c>
      <c r="D67" s="23">
        <v>0</v>
      </c>
      <c r="E67" s="23">
        <v>0</v>
      </c>
      <c r="F67" s="23">
        <v>0</v>
      </c>
      <c r="G67" s="51"/>
    </row>
    <row r="68" spans="1:7" ht="15.75">
      <c r="A68" s="9"/>
      <c r="B68" s="10" t="s">
        <v>30</v>
      </c>
      <c r="C68" s="9" t="s">
        <v>13</v>
      </c>
      <c r="D68" s="23">
        <v>0</v>
      </c>
      <c r="E68" s="23">
        <v>0</v>
      </c>
      <c r="F68" s="23">
        <v>0</v>
      </c>
      <c r="G68" s="51"/>
    </row>
    <row r="69" spans="1:7" ht="15.75">
      <c r="A69" s="9"/>
      <c r="B69" s="10" t="s">
        <v>31</v>
      </c>
      <c r="C69" s="9" t="s">
        <v>13</v>
      </c>
      <c r="D69" s="23">
        <v>0</v>
      </c>
      <c r="E69" s="23">
        <v>0</v>
      </c>
      <c r="F69" s="23">
        <v>0</v>
      </c>
      <c r="G69" s="51"/>
    </row>
    <row r="70" spans="1:7" ht="15.75">
      <c r="A70" s="9"/>
      <c r="B70" s="10" t="s">
        <v>56</v>
      </c>
      <c r="C70" s="9" t="s">
        <v>13</v>
      </c>
      <c r="D70" s="23">
        <v>0</v>
      </c>
      <c r="E70" s="23">
        <v>0</v>
      </c>
      <c r="F70" s="23">
        <v>0</v>
      </c>
      <c r="G70" s="51"/>
    </row>
    <row r="71" spans="1:7" ht="15.75">
      <c r="A71" s="9"/>
      <c r="B71" s="10" t="s">
        <v>30</v>
      </c>
      <c r="C71" s="9" t="s">
        <v>13</v>
      </c>
      <c r="D71" s="23">
        <v>0</v>
      </c>
      <c r="E71" s="23">
        <v>0</v>
      </c>
      <c r="F71" s="23">
        <v>0</v>
      </c>
      <c r="G71" s="51"/>
    </row>
    <row r="72" spans="1:7" ht="15.75">
      <c r="A72" s="9"/>
      <c r="B72" s="10" t="s">
        <v>31</v>
      </c>
      <c r="C72" s="9" t="s">
        <v>13</v>
      </c>
      <c r="D72" s="23">
        <v>0</v>
      </c>
      <c r="E72" s="23">
        <v>0</v>
      </c>
      <c r="F72" s="23">
        <v>0</v>
      </c>
      <c r="G72" s="51"/>
    </row>
    <row r="73" spans="1:7" ht="15.75">
      <c r="A73" s="9"/>
      <c r="B73" s="10" t="s">
        <v>57</v>
      </c>
      <c r="C73" s="9" t="s">
        <v>13</v>
      </c>
      <c r="D73" s="23">
        <v>0</v>
      </c>
      <c r="E73" s="23">
        <v>0</v>
      </c>
      <c r="F73" s="23">
        <v>0</v>
      </c>
      <c r="G73" s="51"/>
    </row>
    <row r="74" spans="1:7" ht="15.75">
      <c r="A74" s="9"/>
      <c r="B74" s="10" t="s">
        <v>30</v>
      </c>
      <c r="C74" s="9" t="s">
        <v>13</v>
      </c>
      <c r="D74" s="23">
        <v>0</v>
      </c>
      <c r="E74" s="23">
        <v>0</v>
      </c>
      <c r="F74" s="23">
        <v>0</v>
      </c>
      <c r="G74" s="51"/>
    </row>
    <row r="75" spans="1:7" ht="15.75">
      <c r="A75" s="9"/>
      <c r="B75" s="10" t="s">
        <v>31</v>
      </c>
      <c r="C75" s="9" t="s">
        <v>13</v>
      </c>
      <c r="D75" s="23">
        <v>0</v>
      </c>
      <c r="E75" s="23">
        <v>0</v>
      </c>
      <c r="F75" s="23">
        <v>0</v>
      </c>
      <c r="G75" s="51"/>
    </row>
    <row r="76" spans="1:7" ht="94.5">
      <c r="A76" s="9" t="s">
        <v>6</v>
      </c>
      <c r="B76" s="10" t="s">
        <v>58</v>
      </c>
      <c r="C76" s="9" t="s">
        <v>13</v>
      </c>
      <c r="D76" s="23">
        <v>0</v>
      </c>
      <c r="E76" s="23">
        <v>0</v>
      </c>
      <c r="F76" s="23">
        <v>0</v>
      </c>
      <c r="G76" s="51"/>
    </row>
    <row r="77" spans="1:7" ht="15.75">
      <c r="A77" s="9"/>
      <c r="B77" s="10" t="s">
        <v>59</v>
      </c>
      <c r="C77" s="9" t="s">
        <v>13</v>
      </c>
      <c r="D77" s="23">
        <v>0</v>
      </c>
      <c r="E77" s="23">
        <v>0</v>
      </c>
      <c r="F77" s="23">
        <v>0</v>
      </c>
      <c r="G77" s="51"/>
    </row>
    <row r="78" spans="1:7" ht="15.75">
      <c r="A78" s="9"/>
      <c r="B78" s="10" t="s">
        <v>60</v>
      </c>
      <c r="C78" s="9" t="s">
        <v>13</v>
      </c>
      <c r="D78" s="23">
        <v>0</v>
      </c>
      <c r="E78" s="23">
        <v>0</v>
      </c>
      <c r="F78" s="23">
        <v>0</v>
      </c>
      <c r="G78" s="51"/>
    </row>
    <row r="79" spans="1:7" ht="47.25">
      <c r="A79" s="9" t="s">
        <v>7</v>
      </c>
      <c r="B79" s="10" t="s">
        <v>92</v>
      </c>
      <c r="C79" s="9"/>
      <c r="D79" s="33">
        <f>D81+D82</f>
        <v>0.082</v>
      </c>
      <c r="E79" s="33">
        <f>E81+E82</f>
        <v>0.082</v>
      </c>
      <c r="F79" s="33">
        <f>F81+F82</f>
        <v>0.082</v>
      </c>
      <c r="G79" s="51"/>
    </row>
    <row r="80" spans="1:7" ht="15.75">
      <c r="A80" s="9"/>
      <c r="B80" s="10" t="s">
        <v>23</v>
      </c>
      <c r="C80" s="9"/>
      <c r="D80" s="23">
        <v>0</v>
      </c>
      <c r="E80" s="23">
        <v>0</v>
      </c>
      <c r="F80" s="23">
        <v>0</v>
      </c>
      <c r="G80" s="51"/>
    </row>
    <row r="81" spans="1:7" ht="47.25">
      <c r="A81" s="9" t="s">
        <v>8</v>
      </c>
      <c r="B81" s="10" t="s">
        <v>61</v>
      </c>
      <c r="C81" s="9" t="s">
        <v>64</v>
      </c>
      <c r="D81" s="33">
        <v>0.078</v>
      </c>
      <c r="E81" s="33">
        <v>0.078</v>
      </c>
      <c r="F81" s="33">
        <v>0.078</v>
      </c>
      <c r="G81" s="51"/>
    </row>
    <row r="82" spans="1:7" ht="110.25">
      <c r="A82" s="9" t="s">
        <v>62</v>
      </c>
      <c r="B82" s="10" t="s">
        <v>63</v>
      </c>
      <c r="C82" s="9" t="s">
        <v>64</v>
      </c>
      <c r="D82" s="33">
        <v>0.004</v>
      </c>
      <c r="E82" s="33">
        <v>0.004</v>
      </c>
      <c r="F82" s="33">
        <v>0.004</v>
      </c>
      <c r="G82" s="51"/>
    </row>
    <row r="83" spans="1:7" ht="15.75">
      <c r="A83" s="9"/>
      <c r="B83" s="10" t="s">
        <v>54</v>
      </c>
      <c r="C83" s="9" t="s">
        <v>64</v>
      </c>
      <c r="D83" s="33">
        <v>0.004</v>
      </c>
      <c r="E83" s="33">
        <v>0.004</v>
      </c>
      <c r="F83" s="33">
        <v>0.004</v>
      </c>
      <c r="G83" s="51"/>
    </row>
    <row r="84" spans="1:7" ht="15.75">
      <c r="A84" s="9"/>
      <c r="B84" s="10" t="s">
        <v>55</v>
      </c>
      <c r="C84" s="9" t="s">
        <v>64</v>
      </c>
      <c r="D84" s="23">
        <v>0</v>
      </c>
      <c r="E84" s="23">
        <v>0</v>
      </c>
      <c r="F84" s="23">
        <v>0</v>
      </c>
      <c r="G84" s="51"/>
    </row>
    <row r="85" spans="1:7" ht="15.75">
      <c r="A85" s="9"/>
      <c r="B85" s="10" t="s">
        <v>56</v>
      </c>
      <c r="C85" s="9" t="s">
        <v>64</v>
      </c>
      <c r="D85" s="23">
        <v>0</v>
      </c>
      <c r="E85" s="23">
        <v>0</v>
      </c>
      <c r="F85" s="23">
        <v>0</v>
      </c>
      <c r="G85" s="51"/>
    </row>
    <row r="86" spans="1:7" ht="15.75">
      <c r="A86" s="9"/>
      <c r="B86" s="10" t="s">
        <v>57</v>
      </c>
      <c r="C86" s="9" t="s">
        <v>64</v>
      </c>
      <c r="D86" s="23">
        <v>0</v>
      </c>
      <c r="E86" s="23">
        <v>0</v>
      </c>
      <c r="F86" s="23">
        <v>0</v>
      </c>
      <c r="G86" s="51"/>
    </row>
    <row r="87" spans="1:7" ht="110.25">
      <c r="A87" s="9" t="s">
        <v>65</v>
      </c>
      <c r="B87" s="10" t="s">
        <v>66</v>
      </c>
      <c r="C87" s="9" t="s">
        <v>64</v>
      </c>
      <c r="D87" s="23">
        <v>0</v>
      </c>
      <c r="E87" s="23">
        <v>0</v>
      </c>
      <c r="F87" s="23">
        <v>0</v>
      </c>
      <c r="G87" s="51"/>
    </row>
    <row r="88" spans="1:7" ht="47.25">
      <c r="A88" s="9" t="s">
        <v>10</v>
      </c>
      <c r="B88" s="10" t="s">
        <v>93</v>
      </c>
      <c r="C88" s="9"/>
      <c r="D88" s="23">
        <f>D90+D91</f>
        <v>89</v>
      </c>
      <c r="E88" s="23">
        <f>E90+E91</f>
        <v>89</v>
      </c>
      <c r="F88" s="23">
        <f>F90+F91</f>
        <v>89</v>
      </c>
      <c r="G88" s="51"/>
    </row>
    <row r="89" spans="1:7" ht="15.75">
      <c r="A89" s="9"/>
      <c r="B89" s="10" t="s">
        <v>23</v>
      </c>
      <c r="C89" s="9"/>
      <c r="D89" s="23">
        <v>0</v>
      </c>
      <c r="E89" s="23">
        <v>0</v>
      </c>
      <c r="F89" s="23">
        <v>0</v>
      </c>
      <c r="G89" s="51"/>
    </row>
    <row r="90" spans="1:7" ht="47.25">
      <c r="A90" s="9" t="s">
        <v>11</v>
      </c>
      <c r="B90" s="10" t="s">
        <v>67</v>
      </c>
      <c r="C90" s="9" t="s">
        <v>68</v>
      </c>
      <c r="D90" s="23">
        <v>78</v>
      </c>
      <c r="E90" s="23">
        <v>78</v>
      </c>
      <c r="F90" s="23">
        <v>78</v>
      </c>
      <c r="G90" s="51"/>
    </row>
    <row r="91" spans="1:7" ht="110.25">
      <c r="A91" s="9" t="s">
        <v>12</v>
      </c>
      <c r="B91" s="10" t="s">
        <v>69</v>
      </c>
      <c r="C91" s="9" t="s">
        <v>68</v>
      </c>
      <c r="D91" s="23">
        <v>11</v>
      </c>
      <c r="E91" s="23">
        <v>11</v>
      </c>
      <c r="F91" s="23">
        <v>11</v>
      </c>
      <c r="G91" s="51"/>
    </row>
    <row r="92" spans="1:7" ht="15.75">
      <c r="A92" s="9"/>
      <c r="B92" s="10" t="s">
        <v>54</v>
      </c>
      <c r="C92" s="9" t="s">
        <v>68</v>
      </c>
      <c r="D92" s="23">
        <v>11</v>
      </c>
      <c r="E92" s="23">
        <v>11</v>
      </c>
      <c r="F92" s="23">
        <v>11</v>
      </c>
      <c r="G92" s="51"/>
    </row>
    <row r="93" spans="1:7" ht="15.75">
      <c r="A93" s="9"/>
      <c r="B93" s="10" t="s">
        <v>55</v>
      </c>
      <c r="C93" s="9" t="s">
        <v>68</v>
      </c>
      <c r="D93" s="23">
        <v>0</v>
      </c>
      <c r="E93" s="23">
        <v>0</v>
      </c>
      <c r="F93" s="23">
        <v>0</v>
      </c>
      <c r="G93" s="51"/>
    </row>
    <row r="94" spans="1:7" ht="15.75">
      <c r="A94" s="9"/>
      <c r="B94" s="10" t="s">
        <v>56</v>
      </c>
      <c r="C94" s="9" t="s">
        <v>68</v>
      </c>
      <c r="D94" s="23">
        <v>0</v>
      </c>
      <c r="E94" s="23">
        <v>0</v>
      </c>
      <c r="F94" s="23">
        <v>0</v>
      </c>
      <c r="G94" s="51"/>
    </row>
    <row r="95" spans="1:7" ht="15.75">
      <c r="A95" s="9"/>
      <c r="B95" s="10" t="s">
        <v>57</v>
      </c>
      <c r="C95" s="9" t="s">
        <v>68</v>
      </c>
      <c r="D95" s="23">
        <v>0</v>
      </c>
      <c r="E95" s="23">
        <v>0</v>
      </c>
      <c r="F95" s="23">
        <v>0</v>
      </c>
      <c r="G95" s="51"/>
    </row>
    <row r="96" spans="1:7" ht="31.5">
      <c r="A96" s="9" t="s">
        <v>14</v>
      </c>
      <c r="B96" s="10" t="s">
        <v>70</v>
      </c>
      <c r="C96" s="9" t="s">
        <v>68</v>
      </c>
      <c r="D96" s="23">
        <v>89</v>
      </c>
      <c r="E96" s="23">
        <v>89</v>
      </c>
      <c r="F96" s="23">
        <v>89</v>
      </c>
      <c r="G96" s="51"/>
    </row>
    <row r="97" spans="1:7" ht="47.25">
      <c r="A97" s="9" t="s">
        <v>15</v>
      </c>
      <c r="B97" s="10" t="s">
        <v>71</v>
      </c>
      <c r="C97" s="9" t="s">
        <v>4</v>
      </c>
      <c r="D97" s="23">
        <f>'[2]Анализ 2017'!$DY$45</f>
        <v>6645.380989316998</v>
      </c>
      <c r="E97" s="23">
        <f>'[2]Анализ 2017'!$EB$41</f>
        <v>8567.219068135593</v>
      </c>
      <c r="F97" s="23">
        <f>'[2]Анализ 2017'!$EE$45</f>
        <v>9469.465191544636</v>
      </c>
      <c r="G97" s="13"/>
    </row>
    <row r="98" spans="1:7" ht="63">
      <c r="A98" s="9" t="s">
        <v>72</v>
      </c>
      <c r="B98" s="10" t="s">
        <v>16</v>
      </c>
      <c r="C98" s="9"/>
      <c r="D98" s="23"/>
      <c r="E98" s="23"/>
      <c r="F98" s="23"/>
      <c r="G98" s="51"/>
    </row>
    <row r="99" spans="1:7" ht="31.5">
      <c r="A99" s="9" t="s">
        <v>73</v>
      </c>
      <c r="B99" s="10" t="s">
        <v>17</v>
      </c>
      <c r="C99" s="9" t="s">
        <v>18</v>
      </c>
      <c r="D99" s="30">
        <f>'[2]Анализ 2017'!$DY$30</f>
        <v>11</v>
      </c>
      <c r="E99" s="30">
        <f>'[2]Анализ 2017'!$EB$30</f>
        <v>9.14697765662211</v>
      </c>
      <c r="F99" s="30">
        <f>'[2]Анализ 2017'!$EE$30</f>
        <v>9.123550949735636</v>
      </c>
      <c r="G99" s="51"/>
    </row>
    <row r="100" spans="1:7" ht="47.25">
      <c r="A100" s="9" t="s">
        <v>74</v>
      </c>
      <c r="B100" s="10" t="s">
        <v>19</v>
      </c>
      <c r="C100" s="9" t="s">
        <v>20</v>
      </c>
      <c r="D100" s="23">
        <f>'[2]Анализ 2017'!$DY$31/1000</f>
        <v>16.976380833333334</v>
      </c>
      <c r="E100" s="23">
        <f>'[2]Анализ 2017'!$EB$31/1000</f>
        <v>33.829860000000004</v>
      </c>
      <c r="F100" s="23">
        <f>'[2]Анализ 2017'!$EE$31/1000</f>
        <v>33.83889026457127</v>
      </c>
      <c r="G100" s="51"/>
    </row>
    <row r="101" spans="1:7" ht="63">
      <c r="A101" s="9" t="s">
        <v>75</v>
      </c>
      <c r="B101" s="10" t="s">
        <v>21</v>
      </c>
      <c r="C101" s="9"/>
      <c r="D101" s="23">
        <v>0</v>
      </c>
      <c r="E101" s="27">
        <v>0</v>
      </c>
      <c r="F101" s="23">
        <v>0</v>
      </c>
      <c r="G101" s="51"/>
    </row>
    <row r="102" spans="1:8" ht="31.5">
      <c r="A102" s="9" t="s">
        <v>76</v>
      </c>
      <c r="B102" s="10" t="s">
        <v>77</v>
      </c>
      <c r="C102" s="9" t="s">
        <v>4</v>
      </c>
      <c r="D102" s="23">
        <v>0</v>
      </c>
      <c r="E102" s="23">
        <v>0</v>
      </c>
      <c r="F102" s="23">
        <v>0</v>
      </c>
      <c r="G102" s="13"/>
      <c r="H102" s="7"/>
    </row>
    <row r="103" spans="1:7" ht="31.5">
      <c r="A103" s="9" t="s">
        <v>78</v>
      </c>
      <c r="B103" s="10" t="s">
        <v>79</v>
      </c>
      <c r="C103" s="9" t="s">
        <v>4</v>
      </c>
      <c r="D103" s="23">
        <v>0</v>
      </c>
      <c r="E103" s="23">
        <v>0</v>
      </c>
      <c r="F103" s="23">
        <v>0</v>
      </c>
      <c r="G103" s="13"/>
    </row>
    <row r="104" spans="1:7" ht="15.75">
      <c r="A104" s="43" t="s">
        <v>80</v>
      </c>
      <c r="B104" s="44" t="s">
        <v>81</v>
      </c>
      <c r="C104" s="43" t="s">
        <v>4</v>
      </c>
      <c r="D104" s="45">
        <f>'[3]Анализ 2017'!$DY$42</f>
        <v>48.584519317</v>
      </c>
      <c r="E104" s="45">
        <f>'[3]Анализ 2017'!$EB$42</f>
        <v>14</v>
      </c>
      <c r="F104" s="45">
        <f>'[3]Анализ 2017'!$EE$42</f>
        <v>91.344</v>
      </c>
      <c r="G104" s="13"/>
    </row>
    <row r="105" spans="1:7" ht="15.75">
      <c r="A105" s="43"/>
      <c r="B105" s="44"/>
      <c r="C105" s="43"/>
      <c r="D105" s="46"/>
      <c r="E105" s="46"/>
      <c r="F105" s="46"/>
      <c r="G105" s="13"/>
    </row>
    <row r="106" spans="1:7" ht="31.5">
      <c r="A106" s="9" t="s">
        <v>82</v>
      </c>
      <c r="B106" s="10" t="s">
        <v>96</v>
      </c>
      <c r="C106" s="9" t="s">
        <v>4</v>
      </c>
      <c r="D106" s="23">
        <v>0</v>
      </c>
      <c r="E106" s="23">
        <v>0</v>
      </c>
      <c r="F106" s="23">
        <v>0</v>
      </c>
      <c r="G106" s="51"/>
    </row>
    <row r="107" spans="1:7" ht="63">
      <c r="A107" s="9" t="s">
        <v>83</v>
      </c>
      <c r="B107" s="10" t="s">
        <v>84</v>
      </c>
      <c r="C107" s="9" t="s">
        <v>9</v>
      </c>
      <c r="D107" s="23">
        <v>0</v>
      </c>
      <c r="E107" s="23">
        <v>0</v>
      </c>
      <c r="F107" s="23">
        <v>0</v>
      </c>
      <c r="G107" s="51"/>
    </row>
    <row r="108" spans="1:7" ht="126">
      <c r="A108" s="9" t="s">
        <v>85</v>
      </c>
      <c r="B108" s="10" t="s">
        <v>86</v>
      </c>
      <c r="C108" s="9"/>
      <c r="D108" s="23">
        <v>0</v>
      </c>
      <c r="E108" s="23">
        <v>0</v>
      </c>
      <c r="F108" s="23">
        <v>0</v>
      </c>
      <c r="G108" s="14"/>
    </row>
    <row r="109" spans="1:6" s="6" customFormat="1" ht="17.25" customHeight="1">
      <c r="A109" s="5" t="s">
        <v>94</v>
      </c>
      <c r="D109" s="40"/>
      <c r="E109" s="40"/>
      <c r="F109" s="40"/>
    </row>
  </sheetData>
  <sheetProtection/>
  <mergeCells count="10">
    <mergeCell ref="G106:G107"/>
    <mergeCell ref="A7:F7"/>
    <mergeCell ref="G11:G96"/>
    <mergeCell ref="G98:G101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2016-05-18T01:37:57Z</cp:lastPrinted>
  <dcterms:created xsi:type="dcterms:W3CDTF">2014-08-15T10:06:32Z</dcterms:created>
  <dcterms:modified xsi:type="dcterms:W3CDTF">2016-11-01T07:57:40Z</dcterms:modified>
  <cp:category/>
  <cp:version/>
  <cp:contentType/>
  <cp:contentStatus/>
</cp:coreProperties>
</file>